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1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表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_FilterDatabase" localSheetId="7" hidden="1">'基本支出预算表（人员类.运转类公用经费项目）04'!$A$10:$Z$382</definedName>
    <definedName name="_xlnm.Print_Titles" localSheetId="1">'部门收入预算表01-2'!$A:$A,'部门收入预算表01-2'!$1:$1</definedName>
    <definedName name="_xlnm.Print_Titles" localSheetId="19">部门项目中期规划预算表12!$A:$A,部门项目中期规划预算表12!$1:$1</definedName>
    <definedName name="_xlnm.Print_Titles" localSheetId="13">'部门政府采购预算表08-1'!$A:$A,'部门政府采购预算表08-1'!$1:$1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8">上级补助项目支出预算表11!$A:$A,上级补助项目支出预算表11!$1:$1</definedName>
    <definedName name="_xlnm.Print_Titles" localSheetId="16">'区对下转移支付绩效目标表09-2'!$A:$A,'区对下转移支付绩效目标表09-2'!$1:$1</definedName>
    <definedName name="_xlnm.Print_Titles" localSheetId="15">'区对下转移支付预算表09-1'!$A:$A,'区对下转移支付预算表09-1'!$1:$1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新增资产配置表10!$A:$A,新增资产配置表10!$1:$1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'政府购买服务预算表08-2表'!$A:$A,'政府购买服务预算表08-2表'!$1:$1</definedName>
    <definedName name="_xlnm.Print_Titles" localSheetId="11">政府性基金预算支出预算表06!$A:$A,政府性基金预算支出预算表06!$1:$1</definedName>
  </definedNames>
  <calcPr calcId="144525"/>
</workbook>
</file>

<file path=xl/sharedStrings.xml><?xml version="1.0" encoding="utf-8"?>
<sst xmlns="http://schemas.openxmlformats.org/spreadsheetml/2006/main" count="3272" uniqueCount="658">
  <si>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</si>
  <si>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</si>
  <si>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</si>
  <si>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</si>
  <si>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</si>
  <si>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</si>
  <si>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</si>
  <si>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</si>
  <si>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</si>
  <si>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</si>
  <si>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</si>
  <si>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</si>
  <si>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</si>
  <si>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</si>
  <si>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</si>
  <si>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</si>
  <si>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</si>
  <si>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</si>
  <si>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</si>
  <si>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</si>
  <si>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</si>
  <si>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</si>
  <si>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</si>
  <si>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</si>
  <si>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</si>
  <si>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</si>
  <si>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</si>
  <si>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</si>
  <si>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</si>
  <si>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</si>
  <si>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</si>
  <si>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</si>
  <si>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</si>
  <si>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</si>
  <si>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</si>
  <si>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</si>
  <si>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</si>
  <si>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</si>
  <si>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</si>
  <si>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</si>
  <si>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</si>
  <si>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</si>
  <si>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</t>
  </si>
  <si>
    <t>曲靖市沾益区卫生健康局</t>
  </si>
  <si>
    <t>131001</t>
  </si>
  <si>
    <t>131005</t>
  </si>
  <si>
    <t>沾益区卫生监督局</t>
  </si>
  <si>
    <t>131012</t>
  </si>
  <si>
    <t>金龙街道社区卫生服务中心</t>
  </si>
  <si>
    <t>131008</t>
  </si>
  <si>
    <t>曲靖市沾益区人民医院</t>
  </si>
  <si>
    <t>131004</t>
  </si>
  <si>
    <t>曲靖市沾益区妇幼保健计划生育服务中心</t>
  </si>
  <si>
    <t>131006</t>
  </si>
  <si>
    <t>沾益区疾病预防控制中心</t>
  </si>
  <si>
    <t>131009</t>
  </si>
  <si>
    <t>沾益区爱国卫生运动委员会办公室</t>
  </si>
  <si>
    <t>131011</t>
  </si>
  <si>
    <t>西平社区卫生服务中心</t>
  </si>
  <si>
    <t>131010</t>
  </si>
  <si>
    <t>龙华社区卫生服务中心</t>
  </si>
  <si>
    <t>131016</t>
  </si>
  <si>
    <t>花山社区卫生服务中心</t>
  </si>
  <si>
    <t>131007</t>
  </si>
  <si>
    <t>健康教育所</t>
  </si>
  <si>
    <t>131013</t>
  </si>
  <si>
    <t>大坡乡卫生院</t>
  </si>
  <si>
    <t>131014</t>
  </si>
  <si>
    <t>白水镇中心卫生院</t>
  </si>
  <si>
    <t>131015</t>
  </si>
  <si>
    <t>盘江镇卫生院</t>
  </si>
  <si>
    <t>131020</t>
  </si>
  <si>
    <t>德泽乡卫生院</t>
  </si>
  <si>
    <t>131018</t>
  </si>
  <si>
    <t>菱角乡中心卫生院</t>
  </si>
  <si>
    <t>131019</t>
  </si>
  <si>
    <t>炎方乡中心卫生院</t>
  </si>
  <si>
    <t>131017</t>
  </si>
  <si>
    <t>播乐乡卫生院</t>
  </si>
  <si>
    <t>沾益区中医医院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</si>
  <si>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</si>
  <si>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</si>
  <si>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</si>
  <si>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</si>
  <si>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</si>
  <si>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</si>
  <si>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</si>
  <si>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</si>
  <si>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</si>
  <si>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</si>
  <si>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</si>
  <si>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</si>
  <si>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</si>
  <si>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</si>
  <si>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</si>
  <si>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</si>
  <si>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</si>
  <si>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</si>
  <si>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</si>
  <si>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</si>
  <si>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</si>
  <si>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</si>
  <si>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</si>
  <si>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</si>
  <si>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</si>
  <si>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</si>
  <si>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</si>
  <si>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</si>
  <si>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</si>
  <si>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</si>
  <si>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</si>
  <si>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</si>
  <si>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</si>
  <si>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</si>
  <si>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</si>
  <si>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</si>
  <si>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</si>
  <si>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</si>
  <si>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行政运行</t>
  </si>
  <si>
    <t>2100199</t>
  </si>
  <si>
    <t>其他卫生健康管理事务支出</t>
  </si>
  <si>
    <t>21002</t>
  </si>
  <si>
    <t>公立医院</t>
  </si>
  <si>
    <t>2100201</t>
  </si>
  <si>
    <t>综合医院</t>
  </si>
  <si>
    <t>21003</t>
  </si>
  <si>
    <t>基层医疗卫生机构</t>
  </si>
  <si>
    <t>2100302</t>
  </si>
  <si>
    <t>乡镇卫生院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</si>
  <si>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</si>
  <si>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</si>
  <si>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</si>
  <si>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</si>
  <si>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</si>
  <si>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</si>
  <si>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</si>
  <si>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</si>
  <si>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</si>
  <si>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</si>
  <si>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</si>
  <si>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</si>
  <si>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</si>
  <si>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</si>
  <si>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</si>
  <si>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</si>
  <si>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</si>
  <si>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</si>
  <si>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</si>
  <si>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</si>
  <si>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</si>
  <si>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</si>
  <si>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</si>
  <si>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</si>
  <si>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</si>
  <si>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</si>
  <si>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</si>
  <si>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</si>
  <si>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</si>
  <si>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</si>
  <si>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</si>
  <si>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</si>
  <si>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</si>
  <si>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</si>
  <si>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</si>
  <si>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</si>
  <si>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</si>
  <si>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</si>
  <si>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</si>
  <si>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</si>
  <si>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</si>
  <si>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</si>
  <si>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</si>
  <si>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</si>
  <si>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</si>
  <si>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</si>
  <si>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</si>
  <si>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</si>
  <si>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</si>
  <si>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</si>
  <si>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</si>
  <si>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</si>
  <si>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</si>
  <si>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</si>
  <si>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</si>
  <si>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</si>
  <si>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</si>
  <si>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</si>
  <si>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</si>
  <si>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</si>
  <si>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</si>
  <si>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r>
      <rPr>
        <sz val="10.5"/>
        <rFont val="宋体"/>
        <charset val="134"/>
      </rPr>
      <t>支</t>
    </r>
    <r>
      <rPr>
        <sz val="10.5"/>
        <rFont val="normal"/>
        <charset val="134"/>
      </rPr>
      <t xml:space="preserve">        </t>
    </r>
    <r>
      <rPr>
        <sz val="10.5"/>
        <rFont val="宋体"/>
        <charset val="134"/>
      </rPr>
      <t>出</t>
    </r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</si>
  <si>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</si>
  <si>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</si>
  <si>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</si>
  <si>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</si>
  <si>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</si>
  <si>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</si>
  <si>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</si>
  <si>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</si>
  <si>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</si>
  <si>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</si>
  <si>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</si>
  <si>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</si>
  <si>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</si>
  <si>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</si>
  <si>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</si>
  <si>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</si>
  <si>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</si>
  <si>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</si>
  <si>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</si>
  <si>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</si>
  <si>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</si>
  <si>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</si>
  <si>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</si>
  <si>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</si>
  <si>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</si>
  <si>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</si>
  <si>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</si>
  <si>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</si>
  <si>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</si>
  <si>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</si>
  <si>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</si>
  <si>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</si>
  <si>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</si>
  <si>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</si>
  <si>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</si>
  <si>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</si>
  <si>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</si>
  <si>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</si>
  <si>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</si>
  <si>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</si>
  <si>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</si>
  <si>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</si>
  <si>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</si>
  <si>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</si>
  <si>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04</t>
  </si>
  <si>
    <t>专用材料购置费</t>
  </si>
  <si>
    <t>职工基本医疗保险缴费</t>
  </si>
  <si>
    <t>05</t>
  </si>
  <si>
    <t>委托业务费</t>
  </si>
  <si>
    <t>公务员医疗补助缴费</t>
  </si>
  <si>
    <t>公务用车运行维护费</t>
  </si>
  <si>
    <t>其他社会保障缴费</t>
  </si>
  <si>
    <t>503</t>
  </si>
  <si>
    <t>机关资本性支出（一）</t>
  </si>
  <si>
    <t>房屋建筑物购建</t>
  </si>
  <si>
    <t>302</t>
  </si>
  <si>
    <t>商品和服务支出</t>
  </si>
  <si>
    <t>504</t>
  </si>
  <si>
    <t>机关资本性支出（二）</t>
  </si>
  <si>
    <t>办公费</t>
  </si>
  <si>
    <t>基础设施建设</t>
  </si>
  <si>
    <t>印刷费</t>
  </si>
  <si>
    <t>505</t>
  </si>
  <si>
    <t>对事业单位经常性补助</t>
  </si>
  <si>
    <t>差旅费</t>
  </si>
  <si>
    <t>维修（护）费</t>
  </si>
  <si>
    <t>506</t>
  </si>
  <si>
    <t>对事业单位资本性补助</t>
  </si>
  <si>
    <t>专用材料费</t>
  </si>
  <si>
    <t>资本性支出（一）</t>
  </si>
  <si>
    <t>26</t>
  </si>
  <si>
    <t>劳务费</t>
  </si>
  <si>
    <t>资本性支出（二）</t>
  </si>
  <si>
    <t>27</t>
  </si>
  <si>
    <t>509</t>
  </si>
  <si>
    <t>对个人和家庭的补助</t>
  </si>
  <si>
    <t>31</t>
  </si>
  <si>
    <t>社会福利和救助</t>
  </si>
  <si>
    <t>39</t>
  </si>
  <si>
    <t>其他交通费用</t>
  </si>
  <si>
    <t>离退休费</t>
  </si>
  <si>
    <t>99</t>
  </si>
  <si>
    <t>其他商品和服务支出</t>
  </si>
  <si>
    <t>其他对个人和家庭补助</t>
  </si>
  <si>
    <t>303</t>
  </si>
  <si>
    <t>离休费</t>
  </si>
  <si>
    <t>退休费</t>
  </si>
  <si>
    <t>抚恤金</t>
  </si>
  <si>
    <t>生活补助</t>
  </si>
  <si>
    <t>医疗费补助</t>
  </si>
  <si>
    <t>其他对个人和家庭的补助</t>
  </si>
  <si>
    <t>309</t>
  </si>
  <si>
    <t>资本性支出（基本建设）</t>
  </si>
  <si>
    <t>310</t>
  </si>
  <si>
    <t>资本性支出</t>
  </si>
  <si>
    <t>办公设备购置</t>
  </si>
  <si>
    <t>专用设备购置</t>
  </si>
  <si>
    <r>
      <rPr>
        <sz val="10.5"/>
        <rFont val="宋体"/>
        <charset val="134"/>
      </rPr>
      <t>支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出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总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计</t>
    </r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</si>
  <si>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</si>
  <si>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</si>
  <si>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</si>
  <si>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</si>
  <si>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</si>
  <si>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</si>
  <si>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</si>
  <si>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</si>
  <si>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</si>
  <si>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</si>
  <si>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</si>
  <si>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</si>
  <si>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</si>
  <si>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</si>
  <si>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</si>
  <si>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</si>
  <si>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</si>
  <si>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</si>
  <si>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</si>
  <si>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</si>
  <si>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</si>
  <si>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</si>
  <si>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</si>
  <si>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</si>
  <si>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</si>
  <si>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</si>
  <si>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</si>
  <si>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</si>
  <si>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530328221100000544716</t>
  </si>
  <si>
    <t>行政人员支出工资</t>
  </si>
  <si>
    <t>30101</t>
  </si>
  <si>
    <t>530328221100000544720</t>
  </si>
  <si>
    <t>事业人员支出工资</t>
  </si>
  <si>
    <t>30102</t>
  </si>
  <si>
    <t>530328221100000544717</t>
  </si>
  <si>
    <t>政府综合绩效奖（行政）</t>
  </si>
  <si>
    <t>30103</t>
  </si>
  <si>
    <t>30107</t>
  </si>
  <si>
    <t>530328221100000544733</t>
  </si>
  <si>
    <t>优秀公务员奖励</t>
  </si>
  <si>
    <t>530328221100000544719</t>
  </si>
  <si>
    <t>事业人员奖励性绩效</t>
  </si>
  <si>
    <t>530328221100000544741</t>
  </si>
  <si>
    <t>政府综合绩效奖（事业）</t>
  </si>
  <si>
    <t>530328221100000544742</t>
  </si>
  <si>
    <t>30108</t>
  </si>
  <si>
    <t>530328241100002351214</t>
  </si>
  <si>
    <t>退休人员统筹外补助</t>
  </si>
  <si>
    <t>530328241100002351216</t>
  </si>
  <si>
    <t>退休人员统筹外其他补助</t>
  </si>
  <si>
    <t>30109</t>
  </si>
  <si>
    <t>30110</t>
  </si>
  <si>
    <t>530328210000000002240</t>
  </si>
  <si>
    <t>30111</t>
  </si>
  <si>
    <t>30112</t>
  </si>
  <si>
    <t>530328210000000002243</t>
  </si>
  <si>
    <t>30113</t>
  </si>
  <si>
    <t>530328221100000544743</t>
  </si>
  <si>
    <t>公车购置及运维</t>
  </si>
  <si>
    <t>30231</t>
  </si>
  <si>
    <t>530328221100000544736</t>
  </si>
  <si>
    <t>公务交通补贴</t>
  </si>
  <si>
    <t>30239</t>
  </si>
  <si>
    <t>530328241100002351218</t>
  </si>
  <si>
    <t>退休人员生活补助</t>
  </si>
  <si>
    <t>30302</t>
  </si>
  <si>
    <t>曲靖市沾益区卫生健康局综合执法大队</t>
  </si>
  <si>
    <t>530328221100000547394</t>
  </si>
  <si>
    <t>530328221100000547396</t>
  </si>
  <si>
    <t>530328221100000547395</t>
  </si>
  <si>
    <t>530328221100000547411</t>
  </si>
  <si>
    <t>530328241100002324887</t>
  </si>
  <si>
    <t>530328241100002324888</t>
  </si>
  <si>
    <t>530328210000000002249</t>
  </si>
  <si>
    <t>530328210000000002252</t>
  </si>
  <si>
    <t>530328221100000547414</t>
  </si>
  <si>
    <t>530328241100002324889</t>
  </si>
  <si>
    <t>曲靖市沾益区金龙街道社区卫生服务中心</t>
  </si>
  <si>
    <t>530328221100000539619</t>
  </si>
  <si>
    <t>530328221100000539620</t>
  </si>
  <si>
    <t>乡镇岗位补贴（事业）</t>
  </si>
  <si>
    <t>530328221100000539626</t>
  </si>
  <si>
    <t>530328221100000539631</t>
  </si>
  <si>
    <t>530328210000000002296</t>
  </si>
  <si>
    <t>530328210000000002298</t>
  </si>
  <si>
    <t>530328221100000539632</t>
  </si>
  <si>
    <t>30305</t>
  </si>
  <si>
    <t>530328221100000448639</t>
  </si>
  <si>
    <t>530328221100000547045</t>
  </si>
  <si>
    <t>530328221100000448640</t>
  </si>
  <si>
    <t>530328241100002343464</t>
  </si>
  <si>
    <t>530328210000000000535</t>
  </si>
  <si>
    <t>530328210000000000538</t>
  </si>
  <si>
    <t>530328221100000448641</t>
  </si>
  <si>
    <t>离（退）休费</t>
  </si>
  <si>
    <t>30301</t>
  </si>
  <si>
    <t>530328221100000621522</t>
  </si>
  <si>
    <t>一般公用经费</t>
  </si>
  <si>
    <t>30299</t>
  </si>
  <si>
    <t>30307</t>
  </si>
  <si>
    <t>530328241100002343467</t>
  </si>
  <si>
    <t>530328221100000542802</t>
  </si>
  <si>
    <t>530328221100000542801</t>
  </si>
  <si>
    <t>530328221100000542804</t>
  </si>
  <si>
    <t>530328221100000542805</t>
  </si>
  <si>
    <t>530328241100002347698</t>
  </si>
  <si>
    <t>530328241100002347678</t>
  </si>
  <si>
    <t>530328210000000002256</t>
  </si>
  <si>
    <t>530328210000000002259</t>
  </si>
  <si>
    <t>530328241100002347680</t>
  </si>
  <si>
    <t>曲靖市沾益区疾病预防控制中心</t>
  </si>
  <si>
    <t>530328221100000547173</t>
  </si>
  <si>
    <t>530328221100000547172</t>
  </si>
  <si>
    <t>530328221100000547175</t>
  </si>
  <si>
    <t>530328221100000547176</t>
  </si>
  <si>
    <t>530328241100002341100</t>
  </si>
  <si>
    <t>530328241100002341101</t>
  </si>
  <si>
    <t>530328210000000002313</t>
  </si>
  <si>
    <t>530328210000000002316</t>
  </si>
  <si>
    <t>530328241100002341118</t>
  </si>
  <si>
    <t>曲靖市沾益区爱国卫生运动委员会办公室</t>
  </si>
  <si>
    <t>530328221100000547558</t>
  </si>
  <si>
    <t>530328221100000547540</t>
  </si>
  <si>
    <t>530328221100000547562</t>
  </si>
  <si>
    <t>530328221100000547563</t>
  </si>
  <si>
    <t>530328210000000002321</t>
  </si>
  <si>
    <t>530328210000000002323</t>
  </si>
  <si>
    <t>曲靖市沾益区西平街道社区卫生服务中心</t>
  </si>
  <si>
    <t>530328221100000539674</t>
  </si>
  <si>
    <t>530328221100000539675</t>
  </si>
  <si>
    <t>530328221100000539682</t>
  </si>
  <si>
    <t>530328221100000539683</t>
  </si>
  <si>
    <t>530328241100002326906</t>
  </si>
  <si>
    <t>530328241100002326907</t>
  </si>
  <si>
    <t>530328210000000002328</t>
  </si>
  <si>
    <t>530328210000000002331</t>
  </si>
  <si>
    <t>530328221100000539684</t>
  </si>
  <si>
    <t>530328241100002326908</t>
  </si>
  <si>
    <t>曲靖市沾益区龙华社区卫生服务中心</t>
  </si>
  <si>
    <t>530328221100000548502</t>
  </si>
  <si>
    <t>530328221100000548503</t>
  </si>
  <si>
    <t>530328221100000548521</t>
  </si>
  <si>
    <t>530328221100000548522</t>
  </si>
  <si>
    <t>530328241100002336655</t>
  </si>
  <si>
    <t>530328241100002336656</t>
  </si>
  <si>
    <t>530328210000000002904</t>
  </si>
  <si>
    <t>530328210000000002906</t>
  </si>
  <si>
    <t>530328221100000548523</t>
  </si>
  <si>
    <t>530328241100002336657</t>
  </si>
  <si>
    <t>曲靖市沾益区花山街道社区卫生服务中心</t>
  </si>
  <si>
    <t>530328221100000539667</t>
  </si>
  <si>
    <t>530328221100000539651</t>
  </si>
  <si>
    <t>530328221100000539666</t>
  </si>
  <si>
    <t>530328221100000539668</t>
  </si>
  <si>
    <t>530328241100002329731</t>
  </si>
  <si>
    <t>530328210000000002380</t>
  </si>
  <si>
    <t>530328210000000002383</t>
  </si>
  <si>
    <t>530328221100000539669</t>
  </si>
  <si>
    <t>530328241100002329754</t>
  </si>
  <si>
    <t>曲靖市沾益区健康教育所</t>
  </si>
  <si>
    <t>530328221100000543692</t>
  </si>
  <si>
    <t>530328221100000543691</t>
  </si>
  <si>
    <t>530328221100000543694</t>
  </si>
  <si>
    <t>530328210000000002430</t>
  </si>
  <si>
    <t>530328210000000002432</t>
  </si>
  <si>
    <t>曲靖市沾益区大坡乡卫生院</t>
  </si>
  <si>
    <t>530328221100000539607</t>
  </si>
  <si>
    <t>530328221100000539592</t>
  </si>
  <si>
    <t>530328221100000539606</t>
  </si>
  <si>
    <t>530328221100000539594</t>
  </si>
  <si>
    <t>530328241100002337136</t>
  </si>
  <si>
    <t>530328241100002337129</t>
  </si>
  <si>
    <t>530328210000000002341</t>
  </si>
  <si>
    <t>530328210000000002344</t>
  </si>
  <si>
    <t>530328221100000539595</t>
  </si>
  <si>
    <t>530328241100002337130</t>
  </si>
  <si>
    <t>曲靖市沾益区白水镇卫生院</t>
  </si>
  <si>
    <t>530328221100000538985</t>
  </si>
  <si>
    <t>530328221100000538986</t>
  </si>
  <si>
    <t>530328221100000538984</t>
  </si>
  <si>
    <t>530328221100000538988</t>
  </si>
  <si>
    <t>530328241100002329031</t>
  </si>
  <si>
    <t>530328210000000002354</t>
  </si>
  <si>
    <t>530328210000000002357</t>
  </si>
  <si>
    <t>530328221100000538989</t>
  </si>
  <si>
    <t>530328241100002329034</t>
  </si>
  <si>
    <t>曲靖市沾益区盘江镇卫生院</t>
  </si>
  <si>
    <t>530328221100000539553</t>
  </si>
  <si>
    <t>530328221100000539566</t>
  </si>
  <si>
    <t>530328221100000539564</t>
  </si>
  <si>
    <t>530328221100000539567</t>
  </si>
  <si>
    <t>530328241100002328509</t>
  </si>
  <si>
    <t>530328241100002328510</t>
  </si>
  <si>
    <t>530328210000000002367</t>
  </si>
  <si>
    <t>530328210000000002370</t>
  </si>
  <si>
    <t>530328221100000539555</t>
  </si>
  <si>
    <t>530328241100002328539</t>
  </si>
  <si>
    <t>曲靖市沾益区德泽乡卫生院</t>
  </si>
  <si>
    <t>530328221100000536701</t>
  </si>
  <si>
    <t>530328221100000536702</t>
  </si>
  <si>
    <t>530328221100000536680</t>
  </si>
  <si>
    <t>530328221100000536722</t>
  </si>
  <si>
    <t>530328241100002324546</t>
  </si>
  <si>
    <t>530328241100002324547</t>
  </si>
  <si>
    <t>530328210000000002884</t>
  </si>
  <si>
    <t>530328210000000002886</t>
  </si>
  <si>
    <t>530328221100000536723</t>
  </si>
  <si>
    <t>530328241100002324548</t>
  </si>
  <si>
    <t>曲靖市沾益区菱角乡卫生院</t>
  </si>
  <si>
    <t>530328221100000539398</t>
  </si>
  <si>
    <t>530328221100000539401</t>
  </si>
  <si>
    <t>530328221100000539397</t>
  </si>
  <si>
    <t>530328221100000539404</t>
  </si>
  <si>
    <t>530328241100002324532</t>
  </si>
  <si>
    <t>530328241100002324541</t>
  </si>
  <si>
    <t>530328210000000002401</t>
  </si>
  <si>
    <t>530328210000000002404</t>
  </si>
  <si>
    <t>530328221100000539399</t>
  </si>
  <si>
    <t>530328241100002324553</t>
  </si>
  <si>
    <t>曲靖市沾益区炎方乡卫生院</t>
  </si>
  <si>
    <t>530328221100000525734</t>
  </si>
  <si>
    <t>530328221100000525735</t>
  </si>
  <si>
    <t>530328221100000525733</t>
  </si>
  <si>
    <t>530328221100000525737</t>
  </si>
  <si>
    <t>530328241100002292512</t>
  </si>
  <si>
    <t>530328210000000002414</t>
  </si>
  <si>
    <t>530328210000000002417</t>
  </si>
  <si>
    <t>530328221100000525738</t>
  </si>
  <si>
    <t>530328241100002308274</t>
  </si>
  <si>
    <t>曲靖市沾益区播乐乡卫生院</t>
  </si>
  <si>
    <t>530328221100000539249</t>
  </si>
  <si>
    <t>530328221100000539250</t>
  </si>
  <si>
    <t>530328221100000539247</t>
  </si>
  <si>
    <t>530328221100000539251</t>
  </si>
  <si>
    <t>530328241100002328556</t>
  </si>
  <si>
    <t>530328210000000002393</t>
  </si>
  <si>
    <t>530328210000000002396</t>
  </si>
  <si>
    <t>530328221100000539266</t>
  </si>
  <si>
    <t>530328241100002328558</t>
  </si>
  <si>
    <t>曲靖市沾益区中医医院</t>
  </si>
  <si>
    <t xml:space="preserve">30108 </t>
  </si>
  <si>
    <t>失业保险</t>
  </si>
  <si>
    <t>2其他社会保障和就业支出</t>
  </si>
  <si>
    <t xml:space="preserve">30112 </t>
  </si>
  <si>
    <t>公务员医疗费</t>
  </si>
  <si>
    <t xml:space="preserve">30111 </t>
  </si>
  <si>
    <t>退休人员公务员医疗费</t>
  </si>
  <si>
    <t>大病补充医疗保险</t>
  </si>
  <si>
    <t>基础性绩效工资</t>
  </si>
  <si>
    <t>2100202</t>
  </si>
  <si>
    <t>中医（民族）医院</t>
  </si>
  <si>
    <t xml:space="preserve">30107 </t>
  </si>
  <si>
    <t>退休人员统筹外补助（560元）</t>
  </si>
  <si>
    <t>奖励性绩效工资（工资部分）</t>
  </si>
  <si>
    <t>基本养老保险</t>
  </si>
  <si>
    <t>年终一次性奖金（事业）</t>
  </si>
  <si>
    <t>医疗保险（事业）</t>
  </si>
  <si>
    <t xml:space="preserve">30110 </t>
  </si>
  <si>
    <t>事业人员改革性补贴</t>
  </si>
  <si>
    <t>基本工资（事业）</t>
  </si>
  <si>
    <t xml:space="preserve">30101 </t>
  </si>
  <si>
    <t>工伤保险</t>
  </si>
  <si>
    <t>津贴补贴（事业）</t>
  </si>
  <si>
    <t xml:space="preserve">30102 </t>
  </si>
  <si>
    <t xml:space="preserve">30113 </t>
  </si>
  <si>
    <t xml:space="preserve">2080502 </t>
  </si>
  <si>
    <t xml:space="preserve">30302 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</si>
  <si>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</si>
  <si>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</si>
  <si>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</si>
  <si>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</si>
  <si>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</si>
  <si>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</si>
  <si>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</si>
  <si>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说明：曲靖市沾益区卫生健康局无项目支出，故此表为空表。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</si>
  <si>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</si>
  <si>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</si>
  <si>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</si>
  <si>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</si>
  <si>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</si>
  <si>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</si>
  <si>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</si>
  <si>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</si>
  <si>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</si>
  <si>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</si>
  <si>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</si>
  <si>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</si>
  <si>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</si>
  <si>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</si>
  <si>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单位名称：曲靖市沾益区卫生健康局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</si>
  <si>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</si>
  <si>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</si>
  <si>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</si>
  <si>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</si>
  <si>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</si>
  <si>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说明：曲靖市沾益区卫生健康局无政府性基金预算支出，故此表为空表。</t>
  </si>
  <si>
    <t>国有资本经营预算支出预算表</t>
  </si>
  <si>
    <t>本年国有资本经营预算支出</t>
  </si>
  <si>
    <t>说明：曲靖市沾益区卫生健康局无国有资本经营预算支出，故此表为空表。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</si>
  <si>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</si>
  <si>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</si>
  <si>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</si>
  <si>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</si>
  <si>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</si>
  <si>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</si>
  <si>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</si>
  <si>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</si>
  <si>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</si>
  <si>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</si>
  <si>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</si>
  <si>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曲靖市沾益区卫生健康局</t>
  </si>
  <si>
    <t/>
  </si>
  <si>
    <t>公务用车保险费</t>
  </si>
  <si>
    <t>C1804010201机动车保险服务</t>
  </si>
  <si>
    <t>批</t>
  </si>
  <si>
    <t>公务用车维护费用</t>
  </si>
  <si>
    <t>C23120301车辆维修和保养服务</t>
  </si>
  <si>
    <t>公务用车运行维护费用</t>
  </si>
  <si>
    <t>C23120302车辆加油、添加燃料服务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</si>
  <si>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</si>
  <si>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</si>
  <si>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</si>
  <si>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</si>
  <si>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</si>
  <si>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</si>
  <si>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</si>
  <si>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</si>
  <si>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</si>
  <si>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</si>
  <si>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说明：曲靖市沾益区卫生健康局无政府购买服务，故此表为空表。</t>
  </si>
  <si>
    <t>预算10-1表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</si>
  <si>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</si>
  <si>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</si>
  <si>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</si>
  <si>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</si>
  <si>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</si>
  <si>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</si>
  <si>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</si>
  <si>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</si>
  <si>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</si>
  <si>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</si>
  <si>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</si>
  <si>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</si>
  <si>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</si>
  <si>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</si>
  <si>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说明：曲靖市沾益区卫生健康局无区对下转移支付，故此表为空表。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</si>
  <si>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</si>
  <si>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</si>
  <si>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</si>
  <si>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</si>
  <si>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</si>
  <si>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</si>
  <si>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</si>
  <si>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</si>
  <si>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</si>
  <si>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</si>
  <si>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</si>
  <si>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说明：曲靖市沾益区卫生健康局无新增资产，故此表为空表。</t>
  </si>
  <si>
    <t>预算12表</t>
  </si>
  <si>
    <t>上级补助项目支出预算表</t>
  </si>
  <si>
    <t>上级补助</t>
  </si>
  <si>
    <t>说明：曲靖市沾益区卫生健康局无上级补助项目支出，故此表为空表。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</si>
  <si>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</si>
  <si>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</si>
  <si>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</si>
  <si>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</si>
  <si>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</si>
  <si>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</si>
  <si>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说明：曲靖市沾益区卫生健康局无部门项目中期规划，故此表为空表。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</si>
</sst>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\ hh:mm:ss"/>
    <numFmt numFmtId="177" formatCode="yyyy/mm/dd"/>
    <numFmt numFmtId="178" formatCode="#,##0;\-#,##0;;@"/>
    <numFmt numFmtId="179" formatCode="#,##0.00;\-#,##0.00;;@"/>
  </numFmts>
  <fonts count="5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9"/>
      <color theme="1"/>
      <name val="宋体"/>
      <charset val="134"/>
      <scheme val="minor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134"/>
    </font>
    <font>
      <sz val="20"/>
      <name val="宋体"/>
      <charset val="134"/>
    </font>
    <font>
      <sz val="20"/>
      <name val="Microsoft Sans Serif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normal"/>
      <charset val="134"/>
    </font>
    <font>
      <sz val="10.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9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36" fillId="4" borderId="14" applyNumberFormat="0" applyAlignment="0" applyProtection="0">
      <alignment vertical="center"/>
    </xf>
    <xf numFmtId="0" fontId="4" fillId="0" borderId="0"/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4" fillId="0" borderId="8">
      <alignment horizontal="center" vertical="center" wrapText="1"/>
    </xf>
    <xf numFmtId="0" fontId="32" fillId="0" borderId="0">
      <alignment horizontal="center" vertical="center"/>
    </xf>
    <xf numFmtId="0" fontId="39" fillId="18" borderId="0" applyNumberFormat="0" applyBorder="0" applyAlignment="0" applyProtection="0">
      <alignment vertical="center"/>
    </xf>
    <xf numFmtId="0" fontId="43" fillId="0" borderId="1">
      <alignment horizontal="center" vertical="center"/>
    </xf>
    <xf numFmtId="4" fontId="3" fillId="0" borderId="1">
      <alignment horizontal="right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52" fillId="22" borderId="0" applyNumberFormat="0" applyBorder="0" applyAlignment="0" applyProtection="0">
      <alignment vertical="center"/>
    </xf>
    <xf numFmtId="176" fontId="29" fillId="0" borderId="1">
      <alignment horizontal="right" vertical="center"/>
    </xf>
    <xf numFmtId="0" fontId="4" fillId="0" borderId="0">
      <alignment horizontal="left" vertical="center"/>
      <protection locked="0"/>
    </xf>
    <xf numFmtId="0" fontId="3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/>
    </xf>
    <xf numFmtId="0" fontId="35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3" fillId="0" borderId="10">
      <alignment horizontal="left" vertical="center"/>
    </xf>
    <xf numFmtId="0" fontId="4" fillId="0" borderId="9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6">
      <alignment horizontal="center" vertical="center"/>
    </xf>
    <xf numFmtId="0" fontId="3" fillId="0" borderId="7">
      <alignment horizontal="lef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0" fillId="8" borderId="16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1">
      <alignment vertical="center" wrapText="1"/>
    </xf>
    <xf numFmtId="0" fontId="35" fillId="24" borderId="0" applyNumberFormat="0" applyBorder="0" applyAlignment="0" applyProtection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40" fillId="0" borderId="15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35" fillId="3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44" fillId="0" borderId="18" applyNumberFormat="0" applyFill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0" fontId="54" fillId="26" borderId="21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55" fillId="26" borderId="14" applyNumberFormat="0" applyAlignment="0" applyProtection="0">
      <alignment vertical="center"/>
    </xf>
    <xf numFmtId="0" fontId="1" fillId="0" borderId="0">
      <alignment vertical="center"/>
    </xf>
    <xf numFmtId="0" fontId="41" fillId="13" borderId="17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35" fillId="2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6" fillId="0" borderId="22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49" fillId="20" borderId="0" applyNumberFormat="0" applyBorder="0" applyAlignment="0" applyProtection="0">
      <alignment vertical="center"/>
    </xf>
    <xf numFmtId="0" fontId="47" fillId="0" borderId="0">
      <alignment vertical="top"/>
      <protection locked="0"/>
    </xf>
    <xf numFmtId="0" fontId="37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9" fillId="11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 vertical="center"/>
    </xf>
    <xf numFmtId="0" fontId="39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9" fillId="17" borderId="0" applyNumberFormat="0" applyBorder="0" applyAlignment="0" applyProtection="0">
      <alignment vertical="center"/>
    </xf>
    <xf numFmtId="0" fontId="3" fillId="0" borderId="6">
      <alignment horizontal="left" vertical="center"/>
    </xf>
    <xf numFmtId="0" fontId="35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5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5" fillId="7" borderId="0" applyNumberFormat="0" applyBorder="0" applyAlignment="0" applyProtection="0">
      <alignment vertical="center"/>
    </xf>
    <xf numFmtId="4" fontId="3" fillId="0" borderId="11">
      <alignment horizontal="right" vertical="center"/>
    </xf>
    <xf numFmtId="4" fontId="43" fillId="0" borderId="1">
      <alignment horizontal="right" vertical="center"/>
      <protection locked="0"/>
    </xf>
    <xf numFmtId="0" fontId="3" fillId="0" borderId="1">
      <alignment horizontal="right" vertical="center"/>
    </xf>
    <xf numFmtId="4" fontId="43" fillId="0" borderId="11">
      <alignment horizontal="right" vertical="center"/>
    </xf>
    <xf numFmtId="177" fontId="29" fillId="0" borderId="1">
      <alignment horizontal="right" vertical="center"/>
    </xf>
    <xf numFmtId="0" fontId="4" fillId="0" borderId="4">
      <alignment horizontal="center" vertical="center"/>
    </xf>
    <xf numFmtId="0" fontId="4" fillId="0" borderId="7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6" fillId="0" borderId="0">
      <alignment horizontal="center" vertical="center"/>
    </xf>
    <xf numFmtId="0" fontId="48" fillId="0" borderId="6">
      <alignment horizontal="center" vertical="center"/>
    </xf>
    <xf numFmtId="0" fontId="43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43" fillId="0" borderId="4">
      <alignment horizontal="center" vertical="center"/>
      <protection locked="0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32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  <protection locked="0"/>
    </xf>
    <xf numFmtId="0" fontId="4" fillId="0" borderId="3">
      <alignment horizontal="center" vertical="center" wrapText="1"/>
    </xf>
    <xf numFmtId="4" fontId="43" fillId="0" borderId="1">
      <alignment horizontal="right" vertical="center"/>
    </xf>
    <xf numFmtId="4" fontId="3" fillId="0" borderId="11">
      <alignment horizontal="right" vertical="center"/>
      <protection locked="0"/>
    </xf>
    <xf numFmtId="0" fontId="4" fillId="0" borderId="4">
      <alignment horizontal="center" vertical="center" wrapText="1"/>
    </xf>
    <xf numFmtId="0" fontId="47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4" fillId="0" borderId="0"/>
    <xf numFmtId="0" fontId="4" fillId="0" borderId="5">
      <alignment horizontal="center" vertical="center"/>
    </xf>
    <xf numFmtId="0" fontId="48" fillId="0" borderId="7">
      <alignment horizontal="center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8">
      <alignment horizontal="center" vertical="center" wrapText="1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1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10">
      <alignment horizontal="center" vertical="center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178" fontId="29" fillId="0" borderId="1">
      <alignment horizontal="right" vertical="center"/>
    </xf>
    <xf numFmtId="179" fontId="29" fillId="0" borderId="1">
      <alignment horizontal="right" vertical="center"/>
    </xf>
    <xf numFmtId="179" fontId="29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0" fontId="29" fillId="0" borderId="1">
      <alignment horizontal="right" vertical="center"/>
    </xf>
    <xf numFmtId="0" fontId="4" fillId="0" borderId="7">
      <alignment horizontal="center" vertical="center" wrapText="1"/>
    </xf>
    <xf numFmtId="49" fontId="29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49" fontId="1" fillId="0" borderId="0"/>
    <xf numFmtId="21" fontId="29" fillId="0" borderId="1">
      <alignment horizontal="right" vertical="center"/>
    </xf>
    <xf numFmtId="0" fontId="4" fillId="0" borderId="0">
      <alignment horizontal="right" wrapText="1"/>
    </xf>
    <xf numFmtId="0" fontId="7" fillId="0" borderId="0">
      <alignment vertical="top"/>
    </xf>
    <xf numFmtId="0" fontId="4" fillId="0" borderId="19">
      <alignment horizontal="center" vertical="center" wrapText="1"/>
    </xf>
    <xf numFmtId="0" fontId="4" fillId="0" borderId="0">
      <protection locked="0"/>
    </xf>
    <xf numFmtId="0" fontId="1" fillId="0" borderId="0"/>
    <xf numFmtId="0" fontId="57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0">
      <alignment horizontal="right" vertical="center"/>
      <protection locked="0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3" fillId="0" borderId="0">
      <alignment horizontal="right" vertical="center"/>
      <protection locked="0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48" fillId="0" borderId="5">
      <alignment horizontal="center" vertical="center"/>
    </xf>
    <xf numFmtId="0" fontId="3" fillId="0" borderId="5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4" fillId="0" borderId="10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3" fontId="4" fillId="0" borderId="10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0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 wrapText="1"/>
      <protection locked="0"/>
    </xf>
    <xf numFmtId="0" fontId="4" fillId="0" borderId="0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8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4" fillId="0" borderId="1">
      <alignment horizontal="center" vertical="center"/>
    </xf>
    <xf numFmtId="0" fontId="3" fillId="0" borderId="12">
      <alignment horizontal="left" vertical="center"/>
    </xf>
    <xf numFmtId="0" fontId="8" fillId="0" borderId="0">
      <alignment horizontal="center" vertical="center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4" fillId="0" borderId="0">
      <alignment wrapText="1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1" fillId="0" borderId="0"/>
    <xf numFmtId="0" fontId="4" fillId="0" borderId="2">
      <alignment horizontal="center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>
      <alignment vertical="top"/>
      <protection locked="0"/>
    </xf>
    <xf numFmtId="3" fontId="4" fillId="0" borderId="1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4" fillId="0" borderId="2">
      <alignment horizontal="center" vertical="center" wrapText="1"/>
    </xf>
    <xf numFmtId="0" fontId="3" fillId="0" borderId="7">
      <alignment horizontal="left" vertical="center"/>
    </xf>
    <xf numFmtId="0" fontId="4" fillId="0" borderId="4">
      <alignment horizontal="center" vertical="center"/>
    </xf>
    <xf numFmtId="0" fontId="9" fillId="0" borderId="0">
      <alignment horizontal="right"/>
      <protection locked="0"/>
    </xf>
    <xf numFmtId="0" fontId="4" fillId="0" borderId="0"/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</xf>
    <xf numFmtId="0" fontId="31" fillId="0" borderId="0">
      <alignment horizontal="center" vertical="center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1">
      <alignment horizontal="center"/>
    </xf>
    <xf numFmtId="49" fontId="9" fillId="0" borderId="0">
      <protection locked="0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49" fontId="4" fillId="0" borderId="2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right"/>
      <protection locked="0"/>
    </xf>
    <xf numFmtId="0" fontId="6" fillId="0" borderId="0">
      <alignment horizontal="center" vertical="center" wrapText="1"/>
    </xf>
    <xf numFmtId="49" fontId="4" fillId="0" borderId="3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3" fillId="0" borderId="0">
      <alignment horizontal="left" vertical="center"/>
    </xf>
    <xf numFmtId="49" fontId="4" fillId="0" borderId="1">
      <alignment horizontal="center" vertical="center"/>
      <protection locked="0"/>
    </xf>
    <xf numFmtId="0" fontId="4" fillId="0" borderId="5">
      <alignment horizontal="center" vertical="center" wrapText="1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 wrapText="1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1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4" fillId="0" borderId="6">
      <alignment horizontal="center" vertical="center" wrapText="1"/>
    </xf>
    <xf numFmtId="0" fontId="3" fillId="0" borderId="1">
      <alignment vertical="center" wrapText="1"/>
    </xf>
    <xf numFmtId="0" fontId="1" fillId="0" borderId="0">
      <alignment horizontal="right"/>
    </xf>
    <xf numFmtId="0" fontId="3" fillId="0" borderId="1">
      <alignment horizontal="center" vertical="center" wrapText="1"/>
      <protection locked="0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/>
    </xf>
    <xf numFmtId="0" fontId="3" fillId="0" borderId="0">
      <alignment horizontal="right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0"/>
    <xf numFmtId="0" fontId="4" fillId="0" borderId="0">
      <alignment horizontal="left" vertical="center"/>
    </xf>
    <xf numFmtId="49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4" fillId="0" borderId="6">
      <alignment horizontal="center" vertical="center"/>
    </xf>
    <xf numFmtId="0" fontId="3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6" fillId="0" borderId="0">
      <alignment horizontal="center" vertical="center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3" fillId="0" borderId="0">
      <alignment horizontal="left" vertical="center"/>
      <protection locked="0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1">
      <alignment horizontal="left" vertical="center" wrapText="1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1" fillId="0" borderId="0">
      <alignment vertical="center"/>
    </xf>
    <xf numFmtId="0" fontId="1" fillId="0" borderId="0">
      <alignment horizontal="right"/>
    </xf>
    <xf numFmtId="0" fontId="4" fillId="0" borderId="1">
      <alignment horizontal="center" vertical="center" wrapText="1"/>
      <protection locked="0"/>
    </xf>
    <xf numFmtId="0" fontId="10" fillId="0" borderId="0">
      <alignment horizontal="center" vertical="center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horizontal="right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1" fillId="0" borderId="0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2" fillId="0" borderId="0">
      <alignment horizontal="center" vertical="center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19">
      <alignment horizontal="center" vertical="center"/>
    </xf>
    <xf numFmtId="0" fontId="4" fillId="0" borderId="10">
      <alignment horizontal="center" vertical="center"/>
    </xf>
    <xf numFmtId="0" fontId="3" fillId="0" borderId="0">
      <alignment horizontal="left" vertical="center"/>
      <protection locked="0"/>
    </xf>
    <xf numFmtId="0" fontId="4" fillId="0" borderId="9">
      <alignment horizontal="center" vertical="center" wrapText="1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0" fontId="4" fillId="0" borderId="6">
      <alignment horizontal="center" vertical="center"/>
    </xf>
    <xf numFmtId="0" fontId="1" fillId="0" borderId="0">
      <protection locked="0"/>
    </xf>
    <xf numFmtId="0" fontId="4" fillId="0" borderId="10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2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0" fontId="3" fillId="0" borderId="0">
      <alignment horizontal="right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1" fillId="0" borderId="0">
      <alignment horizontal="center" wrapText="1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0" fontId="4" fillId="0" borderId="6">
      <alignment horizontal="center" vertical="center"/>
    </xf>
    <xf numFmtId="0" fontId="18" fillId="0" borderId="0">
      <alignment horizontal="center" vertical="center" wrapText="1"/>
    </xf>
    <xf numFmtId="0" fontId="4" fillId="0" borderId="7">
      <alignment horizontal="center" vertical="center"/>
    </xf>
    <xf numFmtId="0" fontId="3" fillId="0" borderId="0">
      <alignment horizontal="right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0" fontId="4" fillId="0" borderId="2">
      <alignment horizontal="center" vertical="center"/>
    </xf>
    <xf numFmtId="49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10" fillId="0" borderId="0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4" fillId="0" borderId="2">
      <alignment horizontal="center" vertical="center" wrapText="1"/>
    </xf>
    <xf numFmtId="0" fontId="3" fillId="0" borderId="0">
      <alignment horizontal="right" wrapText="1"/>
    </xf>
    <xf numFmtId="0" fontId="4" fillId="0" borderId="4">
      <alignment horizontal="center" vertical="center" wrapText="1"/>
    </xf>
    <xf numFmtId="0" fontId="3" fillId="0" borderId="11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4" fillId="0" borderId="2">
      <alignment horizontal="center" vertical="center"/>
    </xf>
    <xf numFmtId="0" fontId="10" fillId="0" borderId="0">
      <alignment horizontal="center" vertical="center"/>
      <protection locked="0"/>
    </xf>
    <xf numFmtId="0" fontId="10" fillId="0" borderId="0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29" fillId="0" borderId="0">
      <alignment vertical="top"/>
      <protection locked="0"/>
    </xf>
  </cellStyleXfs>
  <cellXfs count="31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497" applyFont="1" applyBorder="1">
      <alignment horizontal="center" vertical="center"/>
    </xf>
    <xf numFmtId="0" fontId="1" fillId="0" borderId="1" xfId="33" applyFont="1" applyBorder="1">
      <alignment horizontal="center" vertical="center"/>
      <protection locked="0"/>
    </xf>
    <xf numFmtId="0" fontId="3" fillId="0" borderId="1" xfId="241" applyFont="1" applyBorder="1">
      <alignment horizontal="center" vertical="center" wrapText="1"/>
      <protection locked="0"/>
    </xf>
    <xf numFmtId="0" fontId="3" fillId="0" borderId="1" xfId="243" applyFont="1" applyBorder="1">
      <alignment horizontal="left" vertical="center" wrapText="1"/>
      <protection locked="0"/>
    </xf>
    <xf numFmtId="0" fontId="3" fillId="0" borderId="1" xfId="251" applyFont="1" applyBorder="1">
      <alignment horizontal="left" vertical="center" wrapText="1"/>
      <protection locked="0"/>
    </xf>
    <xf numFmtId="179" fontId="5" fillId="0" borderId="1" xfId="0" applyNumberFormat="1" applyFont="1" applyBorder="1" applyAlignment="1">
      <alignment horizontal="right" vertical="center"/>
    </xf>
    <xf numFmtId="49" fontId="1" fillId="0" borderId="0" xfId="210" applyNumberFormat="1" applyFont="1" applyBorder="1"/>
    <xf numFmtId="0" fontId="2" fillId="0" borderId="0" xfId="89" applyFont="1" applyBorder="1">
      <alignment horizontal="center" vertical="center"/>
    </xf>
    <xf numFmtId="0" fontId="4" fillId="0" borderId="0" xfId="221" applyFont="1" applyBorder="1">
      <alignment horizontal="left" vertical="center"/>
    </xf>
    <xf numFmtId="0" fontId="4" fillId="0" borderId="0" xfId="472" applyFont="1" applyBorder="1"/>
    <xf numFmtId="0" fontId="4" fillId="0" borderId="2" xfId="490" applyFont="1" applyBorder="1">
      <alignment horizontal="center" vertical="center" wrapText="1"/>
      <protection locked="0"/>
    </xf>
    <xf numFmtId="0" fontId="4" fillId="0" borderId="2" xfId="540" applyFont="1" applyBorder="1">
      <alignment horizontal="center" vertical="center" wrapText="1"/>
    </xf>
    <xf numFmtId="0" fontId="4" fillId="0" borderId="2" xfId="549" applyFont="1" applyBorder="1">
      <alignment horizontal="center" vertical="center"/>
    </xf>
    <xf numFmtId="0" fontId="4" fillId="0" borderId="3" xfId="494" applyFont="1" applyBorder="1">
      <alignment horizontal="center" vertical="center" wrapText="1"/>
      <protection locked="0"/>
    </xf>
    <xf numFmtId="0" fontId="4" fillId="0" borderId="3" xfId="97" applyFont="1" applyBorder="1">
      <alignment horizontal="center" vertical="center" wrapText="1"/>
    </xf>
    <xf numFmtId="0" fontId="4" fillId="0" borderId="3" xfId="495" applyFont="1" applyBorder="1">
      <alignment horizontal="center" vertical="center"/>
    </xf>
    <xf numFmtId="0" fontId="4" fillId="0" borderId="4" xfId="496" applyFont="1" applyBorder="1">
      <alignment horizontal="center" vertical="center" wrapText="1"/>
      <protection locked="0"/>
    </xf>
    <xf numFmtId="0" fontId="4" fillId="0" borderId="4" xfId="542" applyFont="1" applyBorder="1">
      <alignment horizontal="center" vertical="center" wrapText="1"/>
    </xf>
    <xf numFmtId="0" fontId="4" fillId="0" borderId="4" xfId="193" applyFont="1" applyBorder="1">
      <alignment horizontal="center" vertical="center"/>
    </xf>
    <xf numFmtId="0" fontId="3" fillId="0" borderId="1" xfId="526" applyFont="1" applyBorder="1">
      <alignment horizontal="left" vertical="center" wrapText="1"/>
    </xf>
    <xf numFmtId="49" fontId="5" fillId="0" borderId="1" xfId="209" applyNumberFormat="1" applyFont="1" applyBorder="1">
      <alignment horizontal="left" vertical="center" wrapText="1"/>
    </xf>
    <xf numFmtId="0" fontId="1" fillId="0" borderId="5" xfId="459" applyFont="1" applyBorder="1">
      <alignment horizontal="center" vertical="center" wrapText="1"/>
      <protection locked="0"/>
    </xf>
    <xf numFmtId="0" fontId="3" fillId="0" borderId="6" xfId="465" applyFont="1" applyBorder="1">
      <alignment horizontal="left" vertical="center"/>
    </xf>
    <xf numFmtId="0" fontId="3" fillId="0" borderId="7" xfId="469" applyFont="1" applyBorder="1">
      <alignment horizontal="left" vertical="center"/>
    </xf>
    <xf numFmtId="0" fontId="1" fillId="0" borderId="0" xfId="9" applyFont="1" applyBorder="1">
      <alignment horizontal="right" vertical="center"/>
      <protection locked="0"/>
    </xf>
    <xf numFmtId="0" fontId="4" fillId="0" borderId="5" xfId="211" applyFont="1" applyBorder="1">
      <alignment horizontal="center" vertical="center"/>
    </xf>
    <xf numFmtId="0" fontId="4" fillId="0" borderId="6" xfId="36" applyFont="1" applyBorder="1">
      <alignment horizontal="center" vertical="center"/>
    </xf>
    <xf numFmtId="0" fontId="4" fillId="0" borderId="7" xfId="552" applyFont="1" applyBorder="1">
      <alignment horizontal="center" vertical="center"/>
    </xf>
    <xf numFmtId="0" fontId="3" fillId="0" borderId="0" xfId="61" applyFont="1" applyBorder="1">
      <alignment horizontal="right" vertical="center"/>
    </xf>
    <xf numFmtId="0" fontId="6" fillId="0" borderId="0" xfId="532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372" applyFont="1" applyBorder="1">
      <alignment horizontal="center" vertical="center" wrapText="1"/>
    </xf>
    <xf numFmtId="0" fontId="4" fillId="0" borderId="6" xfId="403" applyFont="1" applyBorder="1">
      <alignment horizontal="center" vertical="center" wrapText="1"/>
    </xf>
    <xf numFmtId="0" fontId="4" fillId="0" borderId="7" xfId="538" applyFont="1" applyBorder="1">
      <alignment horizontal="center" vertical="center" wrapText="1"/>
    </xf>
    <xf numFmtId="0" fontId="4" fillId="0" borderId="1" xfId="378" applyFont="1" applyBorder="1">
      <alignment horizontal="center" vertical="center" wrapText="1"/>
    </xf>
    <xf numFmtId="0" fontId="3" fillId="0" borderId="1" xfId="384" applyFont="1" applyBorder="1">
      <alignment horizontal="center" vertical="center" wrapText="1"/>
      <protection locked="0"/>
    </xf>
    <xf numFmtId="0" fontId="3" fillId="0" borderId="7" xfId="369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56" applyFont="1" applyBorder="1">
      <alignment horizontal="center" vertical="center"/>
      <protection locked="0"/>
    </xf>
    <xf numFmtId="0" fontId="4" fillId="0" borderId="1" xfId="537" applyFont="1" applyBorder="1">
      <alignment horizontal="center" vertical="center" wrapText="1"/>
      <protection locked="0"/>
    </xf>
    <xf numFmtId="0" fontId="0" fillId="0" borderId="1" xfId="0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126" applyFont="1" applyBorder="1">
      <alignment horizontal="right" vertical="center"/>
    </xf>
    <xf numFmtId="0" fontId="7" fillId="0" borderId="0" xfId="187" applyFont="1" applyBorder="1">
      <alignment vertical="top"/>
    </xf>
    <xf numFmtId="0" fontId="8" fillId="0" borderId="0" xfId="282" applyFont="1" applyBorder="1">
      <alignment horizontal="center" vertical="center" wrapText="1"/>
    </xf>
    <xf numFmtId="0" fontId="8" fillId="0" borderId="0" xfId="29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470" applyFont="1" applyBorder="1">
      <alignment wrapText="1"/>
    </xf>
    <xf numFmtId="0" fontId="4" fillId="0" borderId="0" xfId="214" applyFont="1" applyBorder="1">
      <alignment horizontal="right" wrapText="1"/>
    </xf>
    <xf numFmtId="0" fontId="4" fillId="0" borderId="0" xfId="204" applyFont="1" applyBorder="1">
      <protection locked="0"/>
    </xf>
    <xf numFmtId="0" fontId="4" fillId="0" borderId="1" xfId="216" applyFont="1" applyBorder="1">
      <alignment horizontal="center" vertical="center" wrapText="1"/>
    </xf>
    <xf numFmtId="0" fontId="4" fillId="0" borderId="1" xfId="18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231" applyFont="1" applyBorder="1">
      <alignment vertical="center" wrapText="1"/>
    </xf>
    <xf numFmtId="0" fontId="3" fillId="0" borderId="0" xfId="414" applyFont="1" applyBorder="1">
      <alignment horizontal="right" vertical="center"/>
      <protection locked="0"/>
    </xf>
    <xf numFmtId="0" fontId="4" fillId="0" borderId="0" xfId="226" applyFont="1" applyBorder="1">
      <alignment horizontal="right" vertical="center"/>
      <protection locked="0"/>
    </xf>
    <xf numFmtId="0" fontId="1" fillId="0" borderId="1" xfId="523" applyFont="1" applyBorder="1">
      <alignment horizontal="center"/>
    </xf>
    <xf numFmtId="0" fontId="1" fillId="0" borderId="0" xfId="531" applyFont="1" applyBorder="1">
      <alignment wrapText="1"/>
    </xf>
    <xf numFmtId="0" fontId="1" fillId="0" borderId="0" xfId="486" applyFont="1" applyBorder="1">
      <protection locked="0"/>
    </xf>
    <xf numFmtId="0" fontId="2" fillId="0" borderId="0" xfId="467" applyFont="1" applyBorder="1">
      <alignment horizontal="center" vertical="center" wrapText="1"/>
    </xf>
    <xf numFmtId="0" fontId="2" fillId="0" borderId="0" xfId="492" applyFont="1" applyBorder="1">
      <alignment horizontal="center" vertical="center"/>
      <protection locked="0"/>
    </xf>
    <xf numFmtId="0" fontId="3" fillId="0" borderId="0" xfId="533" applyFont="1" applyBorder="1">
      <alignment horizontal="left" vertical="center" wrapText="1"/>
    </xf>
    <xf numFmtId="0" fontId="4" fillId="0" borderId="8" xfId="474" applyFont="1" applyBorder="1">
      <alignment horizontal="center" vertical="center" wrapText="1"/>
    </xf>
    <xf numFmtId="0" fontId="4" fillId="0" borderId="8" xfId="478" applyFont="1" applyBorder="1">
      <alignment horizontal="center" vertical="center" wrapText="1"/>
      <protection locked="0"/>
    </xf>
    <xf numFmtId="0" fontId="4" fillId="0" borderId="9" xfId="482" applyFont="1" applyBorder="1">
      <alignment horizontal="center" vertical="center" wrapText="1"/>
    </xf>
    <xf numFmtId="0" fontId="4" fillId="0" borderId="9" xfId="32" applyFont="1" applyBorder="1">
      <alignment horizontal="center" vertical="center" wrapText="1"/>
      <protection locked="0"/>
    </xf>
    <xf numFmtId="0" fontId="4" fillId="0" borderId="10" xfId="484" applyFont="1" applyBorder="1">
      <alignment horizontal="center" vertical="center" wrapText="1"/>
    </xf>
    <xf numFmtId="0" fontId="4" fillId="0" borderId="10" xfId="487" applyFont="1" applyBorder="1">
      <alignment horizontal="center" vertical="center" wrapText="1"/>
      <protection locked="0"/>
    </xf>
    <xf numFmtId="0" fontId="3" fillId="0" borderId="10" xfId="203" applyFont="1" applyBorder="1">
      <alignment horizontal="left" vertical="center" wrapText="1"/>
    </xf>
    <xf numFmtId="0" fontId="3" fillId="0" borderId="10" xfId="491" applyFont="1" applyBorder="1">
      <alignment horizontal="right" vertical="center"/>
      <protection locked="0"/>
    </xf>
    <xf numFmtId="0" fontId="3" fillId="0" borderId="11" xfId="543" applyFont="1" applyBorder="1">
      <alignment horizontal="center" vertical="center"/>
    </xf>
    <xf numFmtId="0" fontId="3" fillId="0" borderId="12" xfId="477" applyFont="1" applyBorder="1">
      <alignment horizontal="left" vertical="center"/>
    </xf>
    <xf numFmtId="0" fontId="3" fillId="0" borderId="10" xfId="31" applyFont="1" applyBorder="1">
      <alignment horizontal="left" vertical="center"/>
    </xf>
    <xf numFmtId="0" fontId="3" fillId="0" borderId="0" xfId="418" applyFont="1" applyBorder="1">
      <alignment vertical="top" wrapText="1"/>
      <protection locked="0"/>
    </xf>
    <xf numFmtId="0" fontId="2" fillId="0" borderId="0" xfId="534" applyFont="1" applyBorder="1">
      <alignment horizontal="center" vertical="center" wrapText="1"/>
      <protection locked="0"/>
    </xf>
    <xf numFmtId="0" fontId="3" fillId="0" borderId="0" xfId="417" applyFont="1" applyBorder="1">
      <alignment horizontal="right"/>
      <protection locked="0"/>
    </xf>
    <xf numFmtId="0" fontId="4" fillId="0" borderId="6" xfId="535" applyFont="1" applyBorder="1">
      <alignment horizontal="center" vertical="center" wrapText="1"/>
      <protection locked="0"/>
    </xf>
    <xf numFmtId="0" fontId="4" fillId="0" borderId="6" xfId="421" applyFont="1" applyBorder="1">
      <alignment horizontal="center" vertical="center"/>
      <protection locked="0"/>
    </xf>
    <xf numFmtId="0" fontId="4" fillId="0" borderId="12" xfId="402" applyFont="1" applyBorder="1">
      <alignment horizontal="center" vertical="center" wrapText="1"/>
    </xf>
    <xf numFmtId="0" fontId="4" fillId="0" borderId="12" xfId="424" applyFont="1" applyBorder="1">
      <alignment horizontal="center" vertical="center"/>
      <protection locked="0"/>
    </xf>
    <xf numFmtId="0" fontId="3" fillId="0" borderId="0" xfId="539" applyFont="1" applyBorder="1">
      <alignment horizontal="right" vertical="center" wrapText="1"/>
      <protection locked="0"/>
    </xf>
    <xf numFmtId="0" fontId="3" fillId="0" borderId="0" xfId="536" applyFont="1" applyBorder="1">
      <alignment horizontal="right" vertical="center" wrapText="1"/>
    </xf>
    <xf numFmtId="0" fontId="3" fillId="0" borderId="0" xfId="42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423" applyFont="1" applyBorder="1">
      <alignment horizontal="center" vertical="center" wrapText="1"/>
      <protection locked="0"/>
    </xf>
    <xf numFmtId="0" fontId="4" fillId="0" borderId="10" xfId="522" applyFont="1" applyBorder="1">
      <alignment horizontal="center" vertical="center"/>
    </xf>
    <xf numFmtId="0" fontId="4" fillId="0" borderId="9" xfId="522" applyFont="1" applyBorder="1">
      <alignment horizontal="center" vertical="center"/>
    </xf>
    <xf numFmtId="0" fontId="4" fillId="0" borderId="9" xfId="319" applyFont="1" applyBorder="1">
      <alignment horizontal="center" vertical="center"/>
      <protection locked="0"/>
    </xf>
    <xf numFmtId="0" fontId="3" fillId="0" borderId="4" xfId="559" applyFont="1" applyFill="1" applyBorder="1" applyAlignment="1" applyProtection="1">
      <alignment horizontal="left" vertical="center" wrapText="1"/>
    </xf>
    <xf numFmtId="0" fontId="3" fillId="0" borderId="10" xfId="559" applyFont="1" applyFill="1" applyBorder="1" applyAlignment="1" applyProtection="1">
      <alignment horizontal="left" vertical="center" wrapText="1"/>
    </xf>
    <xf numFmtId="0" fontId="3" fillId="0" borderId="12" xfId="559" applyFont="1" applyFill="1" applyBorder="1" applyAlignment="1" applyProtection="1">
      <alignment horizontal="right" vertical="center"/>
    </xf>
    <xf numFmtId="43" fontId="3" fillId="0" borderId="13" xfId="26" applyFont="1" applyFill="1" applyBorder="1" applyAlignment="1" applyProtection="1">
      <alignment horizontal="right" vertical="center"/>
    </xf>
    <xf numFmtId="0" fontId="3" fillId="0" borderId="3" xfId="559" applyFont="1" applyFill="1" applyBorder="1" applyAlignment="1" applyProtection="1">
      <alignment horizontal="left" vertical="center" wrapText="1"/>
    </xf>
    <xf numFmtId="0" fontId="3" fillId="0" borderId="9" xfId="559" applyFont="1" applyFill="1" applyBorder="1" applyAlignment="1" applyProtection="1">
      <alignment horizontal="left" vertical="center" wrapText="1"/>
    </xf>
    <xf numFmtId="0" fontId="3" fillId="0" borderId="0" xfId="559" applyFont="1" applyFill="1" applyBorder="1" applyAlignment="1" applyProtection="1">
      <alignment horizontal="right" vertical="center"/>
    </xf>
    <xf numFmtId="0" fontId="3" fillId="0" borderId="13" xfId="559" applyFont="1" applyFill="1" applyBorder="1" applyAlignment="1" applyProtection="1">
      <alignment horizontal="left" vertical="center" wrapText="1"/>
    </xf>
    <xf numFmtId="0" fontId="3" fillId="0" borderId="13" xfId="559" applyFont="1" applyFill="1" applyBorder="1" applyAlignment="1" applyProtection="1">
      <alignment horizontal="right" vertical="center"/>
    </xf>
    <xf numFmtId="0" fontId="3" fillId="0" borderId="10" xfId="415" applyFont="1" applyBorder="1">
      <alignment horizontal="right" vertical="center"/>
    </xf>
    <xf numFmtId="43" fontId="5" fillId="0" borderId="1" xfId="26" applyFont="1" applyBorder="1" applyAlignment="1">
      <alignment horizontal="right" vertical="center"/>
    </xf>
    <xf numFmtId="0" fontId="4" fillId="0" borderId="10" xfId="319" applyFont="1" applyBorder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9" fillId="0" borderId="0" xfId="544" applyFont="1" applyBorder="1">
      <alignment horizontal="right"/>
      <protection locked="0"/>
    </xf>
    <xf numFmtId="49" fontId="9" fillId="0" borderId="0" xfId="545" applyNumberFormat="1" applyFont="1" applyBorder="1">
      <protection locked="0"/>
    </xf>
    <xf numFmtId="0" fontId="1" fillId="0" borderId="0" xfId="443" applyFont="1" applyBorder="1">
      <alignment horizontal="right"/>
    </xf>
    <xf numFmtId="0" fontId="3" fillId="0" borderId="0" xfId="448" applyFont="1" applyBorder="1">
      <alignment horizontal="right"/>
    </xf>
    <xf numFmtId="0" fontId="10" fillId="0" borderId="0" xfId="551" applyFont="1" applyBorder="1">
      <alignment horizontal="center" vertical="center" wrapText="1"/>
      <protection locked="0"/>
    </xf>
    <xf numFmtId="0" fontId="10" fillId="0" borderId="0" xfId="550" applyFont="1" applyBorder="1">
      <alignment horizontal="center" vertical="center"/>
      <protection locked="0"/>
    </xf>
    <xf numFmtId="0" fontId="10" fillId="0" borderId="0" xfId="445" applyFont="1" applyBorder="1">
      <alignment horizontal="center" vertical="center"/>
    </xf>
    <xf numFmtId="0" fontId="3" fillId="0" borderId="0" xfId="553" applyFont="1" applyBorder="1">
      <alignment horizontal="left" vertical="center"/>
      <protection locked="0"/>
    </xf>
    <xf numFmtId="0" fontId="4" fillId="0" borderId="2" xfId="554" applyFont="1" applyBorder="1">
      <alignment horizontal="center" vertical="center"/>
      <protection locked="0"/>
    </xf>
    <xf numFmtId="49" fontId="4" fillId="0" borderId="2" xfId="546" applyNumberFormat="1" applyFont="1" applyBorder="1">
      <alignment horizontal="center" vertical="center" wrapText="1"/>
      <protection locked="0"/>
    </xf>
    <xf numFmtId="0" fontId="4" fillId="0" borderId="3" xfId="555" applyFont="1" applyBorder="1">
      <alignment horizontal="center" vertical="center"/>
      <protection locked="0"/>
    </xf>
    <xf numFmtId="49" fontId="4" fillId="0" borderId="3" xfId="547" applyNumberFormat="1" applyFont="1" applyBorder="1">
      <alignment horizontal="center" vertical="center" wrapText="1"/>
      <protection locked="0"/>
    </xf>
    <xf numFmtId="49" fontId="4" fillId="0" borderId="1" xfId="548" applyNumberFormat="1" applyFont="1" applyBorder="1">
      <alignment horizontal="center" vertical="center"/>
      <protection locked="0"/>
    </xf>
    <xf numFmtId="0" fontId="3" fillId="0" borderId="1" xfId="557" applyFont="1" applyBorder="1">
      <alignment horizontal="left" vertical="center" wrapText="1"/>
      <protection locked="0"/>
    </xf>
    <xf numFmtId="0" fontId="1" fillId="0" borderId="6" xfId="558" applyFont="1" applyBorder="1">
      <alignment horizontal="center" vertical="center"/>
      <protection locked="0"/>
    </xf>
    <xf numFmtId="0" fontId="1" fillId="0" borderId="7" xfId="1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546" applyNumberFormat="1" applyFont="1" applyBorder="1">
      <alignment horizontal="center" vertical="center" wrapText="1"/>
      <protection locked="0"/>
    </xf>
    <xf numFmtId="49" fontId="4" fillId="0" borderId="1" xfId="547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9" applyFont="1" applyBorder="1">
      <alignment horizontal="center" vertical="center"/>
      <protection locked="0"/>
    </xf>
    <xf numFmtId="0" fontId="6" fillId="0" borderId="0" xfId="450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382" applyFont="1" applyBorder="1">
      <alignment vertical="center" wrapText="1"/>
    </xf>
    <xf numFmtId="0" fontId="3" fillId="0" borderId="1" xfId="446" applyFont="1" applyBorder="1">
      <alignment horizontal="center" vertical="center" wrapText="1"/>
    </xf>
    <xf numFmtId="0" fontId="3" fillId="0" borderId="1" xfId="64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top"/>
    </xf>
    <xf numFmtId="0" fontId="4" fillId="0" borderId="1" xfId="97" applyFont="1" applyBorder="1">
      <alignment horizontal="center" vertical="center" wrapText="1"/>
    </xf>
    <xf numFmtId="0" fontId="4" fillId="0" borderId="1" xfId="479" applyFont="1" applyBorder="1">
      <alignment horizontal="center" vertical="center"/>
    </xf>
    <xf numFmtId="0" fontId="4" fillId="0" borderId="1" xfId="47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1" fillId="0" borderId="0" xfId="328" applyFont="1" applyFill="1" applyBorder="1">
      <alignment vertical="top"/>
      <protection locked="0"/>
    </xf>
    <xf numFmtId="49" fontId="1" fillId="0" borderId="0" xfId="324" applyNumberFormat="1" applyFont="1" applyFill="1" applyBorder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24" applyFont="1" applyFill="1" applyBorder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" xfId="490" applyFont="1" applyFill="1" applyBorder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94" applyFont="1" applyFill="1" applyBorder="1">
      <alignment horizontal="center" vertical="center" wrapText="1"/>
      <protection locked="0"/>
    </xf>
    <xf numFmtId="0" fontId="4" fillId="0" borderId="1" xfId="555" applyFont="1" applyFill="1" applyBorder="1">
      <alignment horizontal="center" vertical="center"/>
      <protection locked="0"/>
    </xf>
    <xf numFmtId="0" fontId="4" fillId="0" borderId="1" xfId="495" applyFont="1" applyFill="1" applyBorder="1">
      <alignment horizontal="center" vertical="center"/>
    </xf>
    <xf numFmtId="0" fontId="4" fillId="0" borderId="1" xfId="171" applyFont="1" applyFill="1" applyBorder="1">
      <alignment horizontal="center" vertical="center"/>
      <protection locked="0"/>
    </xf>
    <xf numFmtId="0" fontId="1" fillId="0" borderId="1" xfId="33" applyFont="1" applyFill="1" applyBorder="1">
      <alignment horizontal="center" vertical="center"/>
      <protection locked="0"/>
    </xf>
    <xf numFmtId="49" fontId="5" fillId="0" borderId="1" xfId="209" applyNumberFormat="1" applyFont="1" applyFill="1" applyBorder="1">
      <alignment horizontal="left" vertical="center" wrapText="1"/>
    </xf>
    <xf numFmtId="0" fontId="3" fillId="0" borderId="1" xfId="180" applyFont="1" applyFill="1" applyBorder="1">
      <alignment horizontal="left" vertical="center"/>
    </xf>
    <xf numFmtId="179" fontId="5" fillId="0" borderId="1" xfId="0" applyNumberFormat="1" applyFont="1" applyFill="1" applyBorder="1" applyAlignment="1">
      <alignment horizontal="right" vertical="center"/>
    </xf>
    <xf numFmtId="49" fontId="5" fillId="0" borderId="1" xfId="209" applyNumberFormat="1" applyFont="1" applyFill="1" applyBorder="1" applyAlignment="1">
      <alignment horizontal="left" vertical="center" wrapText="1" indent="1"/>
    </xf>
    <xf numFmtId="49" fontId="5" fillId="0" borderId="1" xfId="209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257" applyFont="1" applyFill="1" applyBorder="1">
      <alignment horizontal="center" vertical="center" wrapText="1"/>
      <protection locked="0"/>
    </xf>
    <xf numFmtId="0" fontId="4" fillId="0" borderId="1" xfId="274" applyFont="1" applyFill="1" applyBorder="1">
      <alignment horizontal="center" vertical="center" wrapText="1"/>
      <protection locked="0"/>
    </xf>
    <xf numFmtId="0" fontId="4" fillId="0" borderId="1" xfId="537" applyFont="1" applyFill="1" applyBorder="1">
      <alignment horizontal="center" vertical="center" wrapText="1"/>
      <protection locked="0"/>
    </xf>
    <xf numFmtId="0" fontId="4" fillId="0" borderId="1" xfId="496" applyFont="1" applyFill="1" applyBorder="1">
      <alignment horizontal="center" vertical="center" wrapText="1"/>
      <protection locked="0"/>
    </xf>
    <xf numFmtId="0" fontId="4" fillId="0" borderId="1" xfId="535" applyFont="1" applyFill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417" applyFont="1" applyFill="1" applyBorder="1">
      <alignment horizontal="right"/>
      <protection locked="0"/>
    </xf>
    <xf numFmtId="0" fontId="1" fillId="0" borderId="1" xfId="523" applyFont="1" applyFill="1" applyBorder="1">
      <alignment horizontal="center"/>
    </xf>
    <xf numFmtId="0" fontId="1" fillId="0" borderId="1" xfId="278" applyFont="1" applyFill="1" applyBorder="1">
      <alignment horizontal="center"/>
    </xf>
    <xf numFmtId="179" fontId="5" fillId="0" borderId="2" xfId="0" applyNumberFormat="1" applyFont="1" applyFill="1" applyBorder="1" applyAlignment="1">
      <alignment horizontal="right" vertical="center"/>
    </xf>
    <xf numFmtId="49" fontId="5" fillId="0" borderId="5" xfId="209" applyNumberFormat="1" applyFont="1" applyFill="1" applyBorder="1">
      <alignment horizontal="left" vertical="center" wrapText="1"/>
    </xf>
    <xf numFmtId="0" fontId="17" fillId="0" borderId="13" xfId="0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7" xfId="0" applyNumberFormat="1" applyFont="1" applyFill="1" applyBorder="1" applyAlignment="1">
      <alignment horizontal="right" vertical="center"/>
    </xf>
    <xf numFmtId="49" fontId="5" fillId="0" borderId="7" xfId="209" applyNumberFormat="1" applyFont="1" applyFill="1" applyBorder="1">
      <alignment horizontal="left" vertical="center" wrapText="1"/>
    </xf>
    <xf numFmtId="0" fontId="1" fillId="0" borderId="1" xfId="459" applyFont="1" applyFill="1" applyBorder="1">
      <alignment horizontal="center" vertical="center" wrapText="1"/>
      <protection locked="0"/>
    </xf>
    <xf numFmtId="0" fontId="3" fillId="0" borderId="1" xfId="320" applyFont="1" applyFill="1" applyBorder="1">
      <alignment horizontal="left" vertical="center"/>
      <protection locked="0"/>
    </xf>
    <xf numFmtId="0" fontId="3" fillId="0" borderId="1" xfId="37" applyFont="1" applyFill="1" applyBorder="1">
      <alignment horizontal="left" vertical="center"/>
      <protection locked="0"/>
    </xf>
    <xf numFmtId="0" fontId="1" fillId="0" borderId="0" xfId="498" applyFont="1" applyBorder="1">
      <alignment horizontal="center" wrapText="1"/>
    </xf>
    <xf numFmtId="0" fontId="3" fillId="0" borderId="0" xfId="541" applyFont="1" applyBorder="1">
      <alignment horizontal="right" wrapText="1"/>
    </xf>
    <xf numFmtId="0" fontId="18" fillId="0" borderId="0" xfId="505" applyFont="1" applyBorder="1">
      <alignment horizontal="center" vertical="center" wrapText="1"/>
    </xf>
    <xf numFmtId="0" fontId="19" fillId="0" borderId="1" xfId="511" applyFont="1" applyBorder="1">
      <alignment horizontal="center" vertical="center" wrapText="1"/>
    </xf>
    <xf numFmtId="0" fontId="19" fillId="0" borderId="1" xfId="503" applyFont="1" applyBorder="1">
      <alignment horizontal="center" vertical="center" wrapText="1"/>
    </xf>
    <xf numFmtId="0" fontId="20" fillId="0" borderId="0" xfId="0" applyFont="1" applyFill="1" applyBorder="1"/>
    <xf numFmtId="179" fontId="21" fillId="0" borderId="0" xfId="0" applyNumberFormat="1" applyFont="1" applyFill="1" applyBorder="1" applyAlignment="1">
      <alignment horizontal="right" vertical="center"/>
    </xf>
    <xf numFmtId="0" fontId="22" fillId="0" borderId="0" xfId="187" applyFont="1" applyFill="1" applyBorder="1">
      <alignment vertical="top"/>
    </xf>
    <xf numFmtId="0" fontId="23" fillId="0" borderId="0" xfId="219" applyFont="1" applyFill="1" applyBorder="1">
      <alignment horizontal="center" vertical="center"/>
    </xf>
    <xf numFmtId="0" fontId="24" fillId="0" borderId="0" xfId="219" applyFont="1" applyFill="1" applyBorder="1">
      <alignment horizontal="center" vertical="center"/>
    </xf>
    <xf numFmtId="0" fontId="25" fillId="0" borderId="0" xfId="221" applyFont="1" applyFill="1" applyBorder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530" applyNumberFormat="1" applyFont="1" applyFill="1" applyBorder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/>
    <xf numFmtId="0" fontId="26" fillId="0" borderId="1" xfId="0" applyFont="1" applyFill="1" applyBorder="1"/>
    <xf numFmtId="179" fontId="29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indent="1"/>
    </xf>
    <xf numFmtId="0" fontId="26" fillId="0" borderId="1" xfId="0" applyFont="1" applyFill="1" applyBorder="1" applyAlignment="1">
      <alignment horizontal="left" indent="1"/>
    </xf>
    <xf numFmtId="49" fontId="29" fillId="0" borderId="1" xfId="209" applyNumberFormat="1" applyFont="1" applyFill="1" applyBorder="1">
      <alignment horizontal="left" vertical="center" wrapText="1"/>
    </xf>
    <xf numFmtId="0" fontId="26" fillId="0" borderId="1" xfId="234" applyFont="1" applyFill="1" applyBorder="1">
      <alignment horizontal="center" vertical="center"/>
    </xf>
    <xf numFmtId="0" fontId="27" fillId="0" borderId="1" xfId="121" applyFont="1" applyFill="1" applyBorder="1">
      <alignment horizontal="center" vertical="center"/>
    </xf>
    <xf numFmtId="0" fontId="27" fillId="0" borderId="1" xfId="179" applyFont="1" applyFill="1" applyBorder="1">
      <alignment horizontal="center" vertical="center"/>
    </xf>
    <xf numFmtId="179" fontId="26" fillId="0" borderId="1" xfId="0" applyNumberFormat="1" applyFont="1" applyFill="1" applyBorder="1" applyAlignment="1">
      <alignment horizontal="left" vertical="center"/>
    </xf>
    <xf numFmtId="49" fontId="29" fillId="0" borderId="1" xfId="209" applyNumberFormat="1" applyFont="1" applyFill="1" applyBorder="1" applyAlignment="1">
      <alignment horizontal="left" vertical="center" wrapText="1" indent="1"/>
    </xf>
    <xf numFmtId="179" fontId="26" fillId="0" borderId="1" xfId="0" applyNumberFormat="1" applyFont="1" applyFill="1" applyBorder="1" applyAlignment="1">
      <alignment horizontal="left" vertical="center" indent="1"/>
    </xf>
    <xf numFmtId="179" fontId="26" fillId="0" borderId="1" xfId="0" applyNumberFormat="1" applyFont="1" applyFill="1" applyBorder="1" applyAlignment="1">
      <alignment horizontal="center" vertical="center"/>
    </xf>
    <xf numFmtId="0" fontId="30" fillId="0" borderId="0" xfId="126" applyFont="1" applyFill="1" applyBorder="1">
      <alignment horizontal="right" vertical="center"/>
    </xf>
    <xf numFmtId="0" fontId="30" fillId="0" borderId="0" xfId="443" applyFont="1" applyFill="1" applyBorder="1">
      <alignment horizontal="right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421" applyFont="1" applyFill="1" applyBorder="1">
      <alignment horizontal="center" vertical="center"/>
      <protection locked="0"/>
    </xf>
    <xf numFmtId="0" fontId="27" fillId="0" borderId="1" xfId="199" applyFont="1" applyFill="1" applyBorder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6" fillId="0" borderId="1" xfId="556" applyFont="1" applyFill="1" applyBorder="1">
      <alignment horizontal="center" vertical="center"/>
      <protection locked="0"/>
    </xf>
    <xf numFmtId="0" fontId="28" fillId="0" borderId="1" xfId="135" applyFont="1" applyFill="1" applyBorder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103" applyFont="1" applyBorder="1">
      <alignment vertical="top"/>
    </xf>
    <xf numFmtId="49" fontId="4" fillId="0" borderId="1" xfId="7" applyNumberFormat="1" applyFont="1" applyBorder="1">
      <alignment horizontal="center" vertical="center" wrapText="1"/>
    </xf>
    <xf numFmtId="49" fontId="4" fillId="0" borderId="1" xfId="164" applyNumberFormat="1" applyFont="1" applyBorder="1">
      <alignment horizontal="center" vertical="center" wrapText="1"/>
    </xf>
    <xf numFmtId="0" fontId="4" fillId="0" borderId="1" xfId="134" applyFont="1" applyBorder="1">
      <alignment horizontal="center" vertical="center"/>
      <protection locked="0"/>
    </xf>
    <xf numFmtId="49" fontId="4" fillId="0" borderId="1" xfId="228" applyNumberFormat="1" applyFont="1" applyBorder="1">
      <alignment horizontal="center" vertical="center"/>
    </xf>
    <xf numFmtId="49" fontId="5" fillId="0" borderId="1" xfId="209" applyNumberFormat="1" applyFont="1" applyBorder="1" applyAlignment="1">
      <alignment horizontal="left" vertical="center" wrapText="1" indent="1"/>
    </xf>
    <xf numFmtId="49" fontId="5" fillId="0" borderId="1" xfId="209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7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209" applyNumberFormat="1" applyFont="1" applyBorder="1">
      <alignment horizontal="left" vertical="center" wrapText="1"/>
    </xf>
    <xf numFmtId="0" fontId="31" fillId="0" borderId="0" xfId="341" applyFont="1" applyBorder="1">
      <alignment horizontal="center" vertical="center"/>
    </xf>
    <xf numFmtId="0" fontId="32" fillId="0" borderId="0" xfId="0" applyFont="1" applyBorder="1" applyAlignment="1">
      <alignment horizontal="center" vertical="center"/>
    </xf>
    <xf numFmtId="49" fontId="33" fillId="0" borderId="1" xfId="209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4" fillId="0" borderId="1" xfId="554" applyFont="1" applyBorder="1">
      <alignment horizontal="center" vertical="center"/>
      <protection locked="0"/>
    </xf>
    <xf numFmtId="49" fontId="5" fillId="0" borderId="1" xfId="209" applyNumberFormat="1" applyFont="1" applyBorder="1" applyAlignment="1">
      <alignment horizontal="center" vertical="center" wrapText="1"/>
    </xf>
    <xf numFmtId="0" fontId="4" fillId="0" borderId="1" xfId="542" applyFont="1" applyBorder="1">
      <alignment horizontal="center" vertical="center" wrapText="1"/>
    </xf>
    <xf numFmtId="0" fontId="3" fillId="0" borderId="0" xfId="330" applyFont="1" applyBorder="1">
      <alignment horizontal="left" vertical="center" wrapText="1"/>
      <protection locked="0"/>
    </xf>
    <xf numFmtId="0" fontId="4" fillId="0" borderId="0" xfId="284" applyFont="1" applyBorder="1">
      <alignment horizontal="left" vertical="center" wrapText="1"/>
    </xf>
    <xf numFmtId="0" fontId="4" fillId="0" borderId="1" xfId="540" applyFont="1" applyBorder="1">
      <alignment horizontal="center" vertical="center" wrapText="1"/>
    </xf>
    <xf numFmtId="0" fontId="4" fillId="0" borderId="1" xfId="474" applyFont="1" applyBorder="1">
      <alignment horizontal="center" vertical="center" wrapText="1"/>
    </xf>
    <xf numFmtId="0" fontId="4" fillId="0" borderId="1" xfId="521" applyFont="1" applyBorder="1">
      <alignment horizontal="center" vertical="center"/>
    </xf>
    <xf numFmtId="0" fontId="4" fillId="0" borderId="1" xfId="36" applyFont="1" applyBorder="1">
      <alignment horizontal="center" vertical="center"/>
    </xf>
    <xf numFmtId="0" fontId="1" fillId="0" borderId="1" xfId="323" applyFont="1" applyBorder="1">
      <alignment horizontal="center" vertical="center"/>
    </xf>
    <xf numFmtId="0" fontId="4" fillId="0" borderId="1" xfId="522" applyFont="1" applyBorder="1">
      <alignment horizontal="center" vertical="center"/>
    </xf>
    <xf numFmtId="0" fontId="4" fillId="0" borderId="1" xfId="319" applyFont="1" applyBorder="1">
      <alignment horizontal="center" vertical="center"/>
      <protection locked="0"/>
    </xf>
    <xf numFmtId="3" fontId="4" fillId="0" borderId="1" xfId="326" applyNumberFormat="1" applyFont="1" applyBorder="1">
      <alignment horizontal="center" vertical="center"/>
      <protection locked="0"/>
    </xf>
    <xf numFmtId="3" fontId="4" fillId="0" borderId="1" xfId="329" applyNumberFormat="1" applyFont="1" applyBorder="1">
      <alignment horizontal="center" vertical="center"/>
    </xf>
    <xf numFmtId="0" fontId="1" fillId="0" borderId="1" xfId="338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78" applyFont="1" applyBorder="1">
      <alignment horizontal="center" vertical="center" wrapText="1"/>
      <protection locked="0"/>
    </xf>
    <xf numFmtId="0" fontId="4" fillId="0" borderId="1" xfId="403" applyFont="1" applyBorder="1">
      <alignment horizontal="center" vertical="center" wrapText="1"/>
    </xf>
    <xf numFmtId="0" fontId="4" fillId="0" borderId="1" xfId="487" applyFont="1" applyBorder="1">
      <alignment horizontal="center" vertical="center" wrapText="1"/>
      <protection locked="0"/>
    </xf>
    <xf numFmtId="3" fontId="4" fillId="0" borderId="1" xfId="261" applyNumberFormat="1" applyFont="1" applyBorder="1">
      <alignment horizontal="center" vertical="top"/>
      <protection locked="0"/>
    </xf>
    <xf numFmtId="0" fontId="1" fillId="0" borderId="1" xfId="265" applyFont="1" applyBorder="1">
      <alignment horizontal="center" vertical="top"/>
    </xf>
    <xf numFmtId="0" fontId="4" fillId="0" borderId="1" xfId="538" applyFont="1" applyBorder="1">
      <alignment horizontal="center" vertical="center" wrapText="1"/>
    </xf>
    <xf numFmtId="0" fontId="6" fillId="0" borderId="0" xfId="220" applyFont="1" applyBorder="1">
      <alignment horizontal="center" vertical="center"/>
      <protection locked="0"/>
    </xf>
    <xf numFmtId="0" fontId="1" fillId="0" borderId="1" xfId="6" applyFont="1" applyBorder="1">
      <alignment horizontal="center" vertical="center" wrapText="1"/>
      <protection locked="0"/>
    </xf>
    <xf numFmtId="0" fontId="1" fillId="0" borderId="1" xfId="185" applyFont="1" applyBorder="1">
      <alignment horizontal="center" vertical="center" wrapText="1"/>
      <protection locked="0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196" applyFont="1" applyBorder="1">
      <alignment horizontal="center" vertical="center" wrapText="1"/>
    </xf>
    <xf numFmtId="0" fontId="1" fillId="0" borderId="1" xfId="227" applyFont="1" applyBorder="1">
      <alignment horizontal="center" vertical="center" wrapText="1"/>
    </xf>
    <xf numFmtId="0" fontId="1" fillId="0" borderId="1" xfId="188" applyFont="1" applyBorder="1">
      <alignment horizontal="center" vertical="center" wrapText="1"/>
    </xf>
    <xf numFmtId="0" fontId="1" fillId="0" borderId="1" xfId="230" applyFont="1" applyBorder="1">
      <alignment horizontal="center" vertical="center"/>
    </xf>
    <xf numFmtId="0" fontId="1" fillId="0" borderId="1" xfId="191" applyFont="1" applyBorder="1">
      <alignment horizontal="center" vertical="center"/>
    </xf>
    <xf numFmtId="0" fontId="1" fillId="0" borderId="1" xfId="527" applyFont="1" applyBorder="1">
      <alignment horizontal="center" vertical="center"/>
    </xf>
    <xf numFmtId="3" fontId="1" fillId="0" borderId="1" xfId="124" applyNumberFormat="1" applyFont="1" applyBorder="1">
      <alignment horizontal="center" vertical="center"/>
    </xf>
    <xf numFmtId="3" fontId="1" fillId="0" borderId="1" xfId="128" applyNumberFormat="1" applyFont="1" applyBorder="1">
      <alignment horizontal="center" vertical="center"/>
    </xf>
    <xf numFmtId="179" fontId="5" fillId="0" borderId="13" xfId="0" applyNumberFormat="1" applyFont="1" applyFill="1" applyBorder="1" applyAlignment="1">
      <alignment horizontal="right" vertical="center"/>
    </xf>
    <xf numFmtId="0" fontId="3" fillId="0" borderId="1" xfId="235" applyFont="1" applyBorder="1">
      <alignment horizontal="center" vertical="center"/>
      <protection locked="0"/>
    </xf>
    <xf numFmtId="0" fontId="3" fillId="0" borderId="1" xfId="123" applyFont="1" applyBorder="1">
      <alignment horizontal="right" vertical="center"/>
      <protection locked="0"/>
    </xf>
    <xf numFmtId="0" fontId="1" fillId="0" borderId="1" xfId="558" applyFont="1" applyBorder="1">
      <alignment horizontal="center" vertical="center"/>
      <protection locked="0"/>
    </xf>
    <xf numFmtId="0" fontId="1" fillId="0" borderId="1" xfId="155" applyFont="1" applyBorder="1">
      <alignment horizontal="center" vertical="center" wrapText="1"/>
    </xf>
    <xf numFmtId="0" fontId="1" fillId="0" borderId="1" xfId="154" applyFont="1" applyBorder="1">
      <alignment horizontal="center" vertical="center"/>
      <protection locked="0"/>
    </xf>
    <xf numFmtId="0" fontId="1" fillId="0" borderId="1" xfId="149" applyFont="1" applyBorder="1">
      <alignment horizontal="center" vertical="center" wrapText="1"/>
    </xf>
    <xf numFmtId="0" fontId="1" fillId="0" borderId="1" xfId="314" applyFont="1" applyBorder="1">
      <alignment horizontal="center" vertical="center" wrapText="1"/>
    </xf>
    <xf numFmtId="0" fontId="1" fillId="0" borderId="1" xfId="161" applyFont="1" applyBorder="1">
      <alignment horizontal="center" vertical="center" wrapText="1"/>
      <protection locked="0"/>
    </xf>
    <xf numFmtId="0" fontId="1" fillId="0" borderId="1" xfId="152" applyFont="1" applyBorder="1">
      <alignment horizontal="center" vertical="center" wrapText="1"/>
      <protection locked="0"/>
    </xf>
    <xf numFmtId="0" fontId="1" fillId="0" borderId="1" xfId="57" applyFont="1" applyBorder="1">
      <alignment horizontal="center" vertical="center"/>
      <protection locked="0"/>
    </xf>
    <xf numFmtId="0" fontId="1" fillId="0" borderId="0" xfId="346" applyFont="1" applyBorder="1">
      <alignment horizontal="right"/>
      <protection locked="0"/>
    </xf>
    <xf numFmtId="0" fontId="1" fillId="0" borderId="1" xfId="184" applyFont="1" applyBorder="1">
      <alignment horizontal="center" vertical="center" wrapText="1"/>
      <protection locked="0"/>
    </xf>
    <xf numFmtId="0" fontId="1" fillId="0" borderId="1" xfId="327" applyFont="1" applyBorder="1">
      <alignment horizontal="center" vertical="center" wrapText="1"/>
    </xf>
    <xf numFmtId="0" fontId="1" fillId="0" borderId="1" xfId="166" applyFont="1" applyBorder="1">
      <alignment horizontal="center" vertical="center"/>
      <protection locked="0"/>
    </xf>
    <xf numFmtId="3" fontId="1" fillId="0" borderId="1" xfId="169" applyNumberFormat="1" applyFont="1" applyBorder="1">
      <alignment horizontal="center" vertical="center"/>
    </xf>
    <xf numFmtId="3" fontId="1" fillId="0" borderId="1" xfId="175" applyNumberFormat="1" applyFont="1" applyBorder="1">
      <alignment horizontal="center" vertical="center"/>
    </xf>
    <xf numFmtId="0" fontId="2" fillId="0" borderId="0" xfId="131" applyFont="1" applyBorder="1">
      <alignment horizontal="center" vertical="top"/>
    </xf>
    <xf numFmtId="0" fontId="3" fillId="0" borderId="0" xfId="370" applyFont="1" applyBorder="1">
      <alignment horizontal="left" vertical="center"/>
    </xf>
    <xf numFmtId="0" fontId="32" fillId="0" borderId="0" xfId="12" applyFont="1" applyBorder="1">
      <alignment horizontal="center" vertical="center"/>
    </xf>
    <xf numFmtId="0" fontId="4" fillId="0" borderId="1" xfId="211" applyFont="1" applyBorder="1">
      <alignment horizontal="center" vertical="center"/>
    </xf>
    <xf numFmtId="0" fontId="4" fillId="0" borderId="1" xfId="552" applyFont="1" applyBorder="1">
      <alignment horizontal="center" vertical="center"/>
    </xf>
    <xf numFmtId="0" fontId="4" fillId="0" borderId="1" xfId="549" applyFont="1" applyBorder="1">
      <alignment horizontal="center" vertical="center"/>
    </xf>
    <xf numFmtId="0" fontId="4" fillId="0" borderId="1" xfId="193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448" applyFont="1" applyBorder="1" quotePrefix="1">
      <alignment horizontal="right"/>
    </xf>
    <xf numFmtId="0" fontId="3" fillId="0" borderId="0" xfId="420" applyFont="1" applyBorder="1" quotePrefix="1">
      <alignment horizontal="right" wrapText="1"/>
      <protection locked="0"/>
    </xf>
    <xf numFmtId="0" fontId="3" fillId="0" borderId="0" xfId="61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41" applyFont="1" applyBorder="1" quotePrefix="1">
      <alignment horizontal="right" wrapText="1"/>
    </xf>
    <xf numFmtId="0" fontId="3" fillId="0" borderId="0" xfId="417" applyFont="1" applyFill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226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560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输入" xfId="4" builtinId="20"/>
    <cellStyle name="市对下转移支付预算表10-1 __b-26-0" xfId="5"/>
    <cellStyle name="部门收入预算表01-2 __b-4-0" xfId="6"/>
    <cellStyle name="一般公共预算支出预算表（按经济科目分类）02-3 __b-5-0" xfId="7"/>
    <cellStyle name="国有资本经营预算支出表07 __b-5-0" xfId="8"/>
    <cellStyle name="上级补助项目支出预算表12 __b-27-0" xfId="9"/>
    <cellStyle name="货币" xfId="10" builtinId="4"/>
    <cellStyle name="部门支出预算表01-03 __b-9-0" xfId="11"/>
    <cellStyle name="财政拨款收支预算总表02-1 __b-13-0" xfId="12"/>
    <cellStyle name="20% - 强调文字颜色 3" xfId="13" builtinId="38"/>
    <cellStyle name="__b-20-0" xfId="14"/>
    <cellStyle name="__b-15-0" xfId="15"/>
    <cellStyle name="部门政府采购预算表08 __b-4-0" xfId="16"/>
    <cellStyle name="一般公共预算支出预算表（按经济科目分类）02-3 __b-36-0" xfId="17"/>
    <cellStyle name="政府性基金预算支出预算表06 __b-22-0" xfId="18"/>
    <cellStyle name="政府性基金预算支出预算表06 __b-17-0" xfId="19"/>
    <cellStyle name="千位分隔[0]" xfId="20" builtinId="6"/>
    <cellStyle name="部门支出预算表01-03 __b-16-0" xfId="21"/>
    <cellStyle name="差" xfId="22" builtinId="27"/>
    <cellStyle name="DateTimeStyle" xfId="23"/>
    <cellStyle name="基本支出预算表（人员类.运转类公用经费项目）04 __b-13-0" xfId="24"/>
    <cellStyle name="40% - 强调文字颜色 3" xfId="25" builtinId="39"/>
    <cellStyle name="千位分隔" xfId="26" builtinId="3"/>
    <cellStyle name="部门支出预算表01-03 __b-10-0" xfId="27"/>
    <cellStyle name="60% - 强调文字颜色 3" xfId="28" builtinId="40"/>
    <cellStyle name="超链接" xfId="29" builtinId="8"/>
    <cellStyle name="上级补助项目支出预算表12 __b-10-0" xfId="30"/>
    <cellStyle name="政府购买服务预算表09 __b-17-0" xfId="31"/>
    <cellStyle name="政府购买服务预算表09 __b-22-0" xfId="32"/>
    <cellStyle name="项目支出预算表（其他运转类.特定目标类项目）05-1 __b-35-0" xfId="33"/>
    <cellStyle name="百分比" xfId="34" builtinId="5"/>
    <cellStyle name="已访问的超链接" xfId="35" builtinId="9"/>
    <cellStyle name="政府性基金预算支出预算表06 __b-25-0" xfId="36"/>
    <cellStyle name="基本支出预算表（人员类.运转类公用经费项目）04 __b-17-0" xfId="37"/>
    <cellStyle name="部门支出预算表01-03 __b-25-0" xfId="38"/>
    <cellStyle name="部门支出预算表01-03 __b-30-0" xfId="39"/>
    <cellStyle name="注释" xfId="40" builtinId="10"/>
    <cellStyle name="部门政府采购预算表08 __b-16-0" xfId="41"/>
    <cellStyle name="部门政府采购预算表08 __b-21-0" xfId="42"/>
    <cellStyle name="市对下转移支付预算表10-1 __b-7-0" xfId="43"/>
    <cellStyle name="60% - 强调文字颜色 2" xfId="44" builtinId="36"/>
    <cellStyle name="__b-1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上级补助项目支出预算表12 __b-15-0" xfId="53"/>
    <cellStyle name="上级补助项目支出预算表12 __b-20-0" xfId="54"/>
    <cellStyle name="标题 2" xfId="55" builtinId="17"/>
    <cellStyle name="基本支出预算表（人员类.运转类公用经费项目）04 __b-4-0" xfId="56"/>
    <cellStyle name="__b-35-0" xfId="57"/>
    <cellStyle name="__b-40-0" xfId="58"/>
    <cellStyle name="60% - 强调文字颜色 1" xfId="59" builtinId="32"/>
    <cellStyle name="一般公共预算支出预算表（按功能科目分类）02-2 __b-18-0" xfId="60"/>
    <cellStyle name="一般公共预算支出预算表（按功能科目分类）02-2 __b-23-0" xfId="61"/>
    <cellStyle name="标题 3" xfId="62" builtinId="18"/>
    <cellStyle name="60% - 强调文字颜色 4" xfId="63" builtinId="44"/>
    <cellStyle name="项目支出绩效目标表（另文下达）05-3 __b-14-0" xfId="64"/>
    <cellStyle name="输出" xfId="65" builtinId="21"/>
    <cellStyle name="基本支出预算表（人员类.运转类公用经费项目）04 __b-11-0" xfId="66"/>
    <cellStyle name="部门支出预算表01-03 __b-14-0" xfId="67"/>
    <cellStyle name="计算" xfId="68" builtinId="22"/>
    <cellStyle name="财政拨款收支预算总表02-1 __b-1-0" xfId="69"/>
    <cellStyle name="检查单元格" xfId="70" builtinId="23"/>
    <cellStyle name="20% - 强调文字颜色 6" xfId="71" builtinId="50"/>
    <cellStyle name="市对下转移支付预算表10-1 __b-16-0" xfId="72"/>
    <cellStyle name="市对下转移支付预算表10-1 __b-21-0" xfId="73"/>
    <cellStyle name="强调文字颜色 2" xfId="74" builtinId="33"/>
    <cellStyle name="链接单元格" xfId="75" builtinId="24"/>
    <cellStyle name="上级补助项目支出预算表12 __b-4-0" xfId="76"/>
    <cellStyle name="汇总" xfId="77" builtinId="25"/>
    <cellStyle name="部门项目中期规划预算表13 __b-25-0" xfId="78"/>
    <cellStyle name="好" xfId="79" builtinId="26"/>
    <cellStyle name="__b-49-0" xfId="80"/>
    <cellStyle name="适中" xfId="81" builtinId="28"/>
    <cellStyle name="20% - 强调文字颜色 5" xfId="82" builtinId="46"/>
    <cellStyle name="强调文字颜色 1" xfId="83" builtinId="29"/>
    <cellStyle name="项目支出绩效目标表（本级下达）05-2 __b-9-0" xfId="84"/>
    <cellStyle name="20% - 强调文字颜色 1" xfId="85" builtinId="30"/>
    <cellStyle name="一般公共预算支出预算表（按功能科目分类）02-2 __b-3-0" xfId="86"/>
    <cellStyle name="40% - 强调文字颜色 1" xfId="87" builtinId="31"/>
    <cellStyle name="20% - 强调文字颜色 2" xfId="88" builtinId="34"/>
    <cellStyle name="新增资产配置表11 __b-9-0" xfId="89"/>
    <cellStyle name="国有资本经营预算支出表07 __b-19-0" xfId="90"/>
    <cellStyle name="国有资本经营预算支出表07 __b-24-0" xfId="91"/>
    <cellStyle name="新增资产配置表11 __b-18-0" xfId="92"/>
    <cellStyle name="40% - 强调文字颜色 2" xfId="93" builtinId="35"/>
    <cellStyle name="强调文字颜色 3" xfId="94" builtinId="37"/>
    <cellStyle name="强调文字颜色 4" xfId="95" builtinId="41"/>
    <cellStyle name="20% - 强调文字颜色 4" xfId="96" builtinId="42"/>
    <cellStyle name="政府购买服务预算表09 __b-5-0" xfId="97"/>
    <cellStyle name="40% - 强调文字颜色 4" xfId="98" builtinId="43"/>
    <cellStyle name="上级补助项目支出预算表12 __b-12-0" xfId="99"/>
    <cellStyle name="强调文字颜色 5" xfId="100" builtinId="45"/>
    <cellStyle name="40% - 强调文字颜色 5" xfId="101" builtinId="47"/>
    <cellStyle name="60% - 强调文字颜色 5" xfId="102" builtinId="48"/>
    <cellStyle name="一般公共预算支出预算表（按功能科目分类）02-2 __b-15-0" xfId="103"/>
    <cellStyle name="一般公共预算支出预算表（按功能科目分类）02-2 __b-20-0" xfId="104"/>
    <cellStyle name="强调文字颜色 6" xfId="105" builtinId="49"/>
    <cellStyle name="40% - 强调文字颜色 6" xfId="106" builtinId="51"/>
    <cellStyle name="市对下转移支付预算表10-1 __b-10-0" xfId="107"/>
    <cellStyle name="财政拨款收支预算总表02-1 __b-9-0" xfId="108"/>
    <cellStyle name="60% - 强调文字颜色 6" xfId="109" builtinId="52"/>
    <cellStyle name="__b-19-0" xfId="110"/>
    <cellStyle name="__b-24-0" xfId="111"/>
    <cellStyle name="__b-23-0" xfId="112"/>
    <cellStyle name="__b-18-0" xfId="113"/>
    <cellStyle name="DateStyle" xfId="114"/>
    <cellStyle name="部门政府采购预算表08 __b-7-0" xfId="115"/>
    <cellStyle name="__b-14-0" xfId="116"/>
    <cellStyle name="部门收入预算表01-2 __b-25-0" xfId="117"/>
    <cellStyle name="部门政府采购预算表08 __b-3-0" xfId="118"/>
    <cellStyle name="一般公共预算支出预算表（按经济科目分类）02-3 __b-35-0" xfId="119"/>
    <cellStyle name="__b-2-0" xfId="120"/>
    <cellStyle name="一般公共预算支出预算表（按经济科目分类）02-3 __b-14-0" xfId="121"/>
    <cellStyle name="__b-10-0" xfId="122"/>
    <cellStyle name="部门收入预算表01-2 __b-16-0" xfId="123"/>
    <cellStyle name="部门收入预算表01-2 __b-21-0" xfId="124"/>
    <cellStyle name="__b-9-0" xfId="125"/>
    <cellStyle name="一般公共预算支出预算表（按经济科目分类）02-3 __b-31-0" xfId="126"/>
    <cellStyle name="__b-11-0" xfId="127"/>
    <cellStyle name="部门收入预算表01-2 __b-22-0" xfId="128"/>
    <cellStyle name="一般公共预算支出预算表（按经济科目分类）02-3 __b-27-0" xfId="129"/>
    <cellStyle name="一般公共预算支出预算表（按经济科目分类）02-3 __b-32-0" xfId="130"/>
    <cellStyle name="__b-12-0" xfId="131"/>
    <cellStyle name="部门收入预算表01-2 __b-23-0" xfId="132"/>
    <cellStyle name="部门政府采购预算表08 __b-1-0" xfId="133"/>
    <cellStyle name="一般公共预算支出预算表（按经济科目分类）02-3 __b-28-0" xfId="134"/>
    <cellStyle name="一般公共预算支出预算表（按经济科目分类）02-3 __b-33-0" xfId="135"/>
    <cellStyle name="__b-13-0" xfId="136"/>
    <cellStyle name="部门收入预算表01-2 __b-19-0" xfId="137"/>
    <cellStyle name="部门收入预算表01-2 __b-24-0" xfId="138"/>
    <cellStyle name="部门政府采购预算表08 __b-2-0" xfId="139"/>
    <cellStyle name="一般公共预算支出预算表（按经济科目分类）02-3 __b-29-0" xfId="140"/>
    <cellStyle name="一般公共预算支出预算表（按经济科目分类）02-3 __b-34-0" xfId="141"/>
    <cellStyle name="__b-21-0" xfId="142"/>
    <cellStyle name="__b-16-0" xfId="143"/>
    <cellStyle name="部门政府采购预算表08 __b-5-0" xfId="144"/>
    <cellStyle name="__b-22-0" xfId="145"/>
    <cellStyle name="__b-17-0" xfId="146"/>
    <cellStyle name="部门政府采购预算表08 __b-6-0" xfId="147"/>
    <cellStyle name="__b-25-0" xfId="148"/>
    <cellStyle name="__b-30-0" xfId="149"/>
    <cellStyle name="部门政府采购预算表08 __b-9-0" xfId="150"/>
    <cellStyle name="__b-26-0" xfId="151"/>
    <cellStyle name="__b-31-0" xfId="152"/>
    <cellStyle name="基本支出预算表（人员类.运转类公用经费项目）04 __b-1-0" xfId="153"/>
    <cellStyle name="__b-27-0" xfId="154"/>
    <cellStyle name="__b-32-0" xfId="155"/>
    <cellStyle name="基本支出预算表（人员类.运转类公用经费项目）04 __b-2-0" xfId="156"/>
    <cellStyle name="__b-28-0" xfId="157"/>
    <cellStyle name="__b-33-0" xfId="158"/>
    <cellStyle name="基本支出预算表（人员类.运转类公用经费项目）04 __b-3-0" xfId="159"/>
    <cellStyle name="__b-29-0" xfId="160"/>
    <cellStyle name="__b-34-0" xfId="161"/>
    <cellStyle name="部门收入预算表01-2 __b-10-0" xfId="162"/>
    <cellStyle name="__b-3-0" xfId="163"/>
    <cellStyle name="一般公共预算支出预算表（按经济科目分类）02-3 __b-15-0" xfId="164"/>
    <cellStyle name="基本支出预算表（人员类.运转类公用经费项目）04 __b-5-0" xfId="165"/>
    <cellStyle name="__b-36-0" xfId="166"/>
    <cellStyle name="__b-41-0" xfId="167"/>
    <cellStyle name="基本支出预算表（人员类.运转类公用经费项目）04 __b-6-0" xfId="168"/>
    <cellStyle name="__b-37-0" xfId="169"/>
    <cellStyle name="__b-42-0" xfId="170"/>
    <cellStyle name="基本支出预算表（人员类.运转类公用经费项目）04 __b-7-0" xfId="171"/>
    <cellStyle name="__b-38-0" xfId="172"/>
    <cellStyle name="__b-43-0" xfId="173"/>
    <cellStyle name="基本支出预算表（人员类.运转类公用经费项目）04 __b-8-0" xfId="174"/>
    <cellStyle name="__b-39-0" xfId="175"/>
    <cellStyle name="__b-44-0" xfId="176"/>
    <cellStyle name="部门收入预算表01-2 __b-11-0" xfId="177"/>
    <cellStyle name="__b-4-0" xfId="178"/>
    <cellStyle name="一般公共预算支出预算表（按经济科目分类）02-3 __b-16-0" xfId="179"/>
    <cellStyle name="基本支出预算表（人员类.运转类公用经费项目）04 __b-9-0" xfId="180"/>
    <cellStyle name="__b-45-0" xfId="181"/>
    <cellStyle name="__b-46-0" xfId="182"/>
    <cellStyle name="__b-47-0" xfId="183"/>
    <cellStyle name="__b-48-0" xfId="184"/>
    <cellStyle name="部门收入预算表01-2 __b-12-0" xfId="185"/>
    <cellStyle name="__b-5-0" xfId="186"/>
    <cellStyle name="一般公共预算支出预算表（按经济科目分类）02-3 __b-17-0" xfId="187"/>
    <cellStyle name="部门收入预算表01-2 __b-13-0" xfId="188"/>
    <cellStyle name="__b-6-0" xfId="189"/>
    <cellStyle name="一般公共预算支出预算表（按经济科目分类）02-3 __b-18-0" xfId="190"/>
    <cellStyle name="部门收入预算表01-2 __b-14-0" xfId="191"/>
    <cellStyle name="__b-7-0" xfId="192"/>
    <cellStyle name="一般公共预算支出预算表（按经济科目分类）02-3 __b-19-0" xfId="193"/>
    <cellStyle name="一般公共预算支出预算表（按经济科目分类）02-3 __b-24-0" xfId="194"/>
    <cellStyle name="部门收入预算表01-2 __b-15-0" xfId="195"/>
    <cellStyle name="部门收入预算表01-2 __b-20-0" xfId="196"/>
    <cellStyle name="__b-8-0" xfId="197"/>
    <cellStyle name="一般公共预算支出预算表（按经济科目分类）02-3 __b-25-0" xfId="198"/>
    <cellStyle name="一般公共预算支出预算表（按经济科目分类）02-3 __b-30-0" xfId="199"/>
    <cellStyle name="IntegralNumberStyle" xfId="200"/>
    <cellStyle name="MoneyStyle" xfId="201"/>
    <cellStyle name="NumberStyle" xfId="202"/>
    <cellStyle name="政府购买服务预算表09 __b-15-0" xfId="203"/>
    <cellStyle name="政府购买服务预算表09 __b-20-0" xfId="204"/>
    <cellStyle name="项目支出预算表（其他运转类.特定目标类项目）05-1 __b-28-0" xfId="205"/>
    <cellStyle name="项目支出预算表（其他运转类.特定目标类项目）05-1 __b-33-0" xfId="206"/>
    <cellStyle name="PercentStyle" xfId="207"/>
    <cellStyle name="新增资产配置表11 __b-19-0" xfId="208"/>
    <cellStyle name="TextStyle" xfId="209"/>
    <cellStyle name="政府性基金预算支出预算表06 __b-15-0" xfId="210"/>
    <cellStyle name="政府性基金预算支出预算表06 __b-20-0" xfId="211"/>
    <cellStyle name="一般公共预算支出预算表（按经济科目分类）02-3 __b-1-0" xfId="212"/>
    <cellStyle name="TimeStyle" xfId="213"/>
    <cellStyle name="市对下转移支付预算表10-1 __b-17-0" xfId="214"/>
    <cellStyle name="市对下转移支付预算表10-1 __b-22-0" xfId="215"/>
    <cellStyle name="市对下转移支付预算表10-1 __b-18-0" xfId="216"/>
    <cellStyle name="市对下转移支付预算表10-1 __b-23-0" xfId="217"/>
    <cellStyle name="部门收入预算表01-2 __b-1-0" xfId="218"/>
    <cellStyle name="一般公共预算支出预算表（按经济科目分类）02-3 __b-2-0" xfId="219"/>
    <cellStyle name="部门收入预算表01-2 __b-2-0" xfId="220"/>
    <cellStyle name="一般公共预算支出预算表（按经济科目分类）02-3 __b-3-0" xfId="221"/>
    <cellStyle name="市对下转移支付预算表10-1 __b-25-0" xfId="222"/>
    <cellStyle name="市对下转移支付预算表10-1 __b-30-0" xfId="223"/>
    <cellStyle name="部门收入预算表01-2 __b-3-0" xfId="224"/>
    <cellStyle name="一般公共预算支出预算表（按经济科目分类）02-3 __b-4-0" xfId="225"/>
    <cellStyle name="市对下转移支付预算表10-1 __b-27-0" xfId="226"/>
    <cellStyle name="部门收入预算表01-2 __b-5-0" xfId="227"/>
    <cellStyle name="一般公共预算支出预算表（按经济科目分类）02-3 __b-6-0" xfId="228"/>
    <cellStyle name="市对下转移支付预算表10-1 __b-28-0" xfId="229"/>
    <cellStyle name="部门收入预算表01-2 __b-6-0" xfId="230"/>
    <cellStyle name="一般公共预算支出预算表（按经济科目分类）02-3 __b-7-0" xfId="231"/>
    <cellStyle name="部门收入预算表01-2 __b-7-0" xfId="232"/>
    <cellStyle name="部门收入预算表01-2 __b-8-0" xfId="233"/>
    <cellStyle name="一般公共预算支出预算表（按经济科目分类）02-3 __b-9-0" xfId="234"/>
    <cellStyle name="部门收入预算表01-2 __b-9-0" xfId="235"/>
    <cellStyle name="部门支出预算表01-03 __b-26-0" xfId="236"/>
    <cellStyle name="部门支出预算表01-03 __b-31-0" xfId="237"/>
    <cellStyle name="部门项目中期规划预算表13 __b-1-0" xfId="238"/>
    <cellStyle name="基本支出预算表（人员类.运转类公用经费项目）04 __b-18-0" xfId="239"/>
    <cellStyle name="基本支出预算表（人员类.运转类公用经费项目）04 __b-23-0" xfId="240"/>
    <cellStyle name="部门项目中期规划预算表13 __b-10-0" xfId="241"/>
    <cellStyle name="部门项目中期规划预算表13 __b-11-0" xfId="242"/>
    <cellStyle name="部门项目中期规划预算表13 __b-13-0" xfId="243"/>
    <cellStyle name="部门项目中期规划预算表13 __b-14-0" xfId="244"/>
    <cellStyle name="部门项目中期规划预算表13 __b-15-0" xfId="245"/>
    <cellStyle name="部门项目中期规划预算表13 __b-20-0" xfId="246"/>
    <cellStyle name="部门项目中期规划预算表13 __b-16-0" xfId="247"/>
    <cellStyle name="部门项目中期规划预算表13 __b-21-0" xfId="248"/>
    <cellStyle name="部门项目中期规划预算表13 __b-17-0" xfId="249"/>
    <cellStyle name="部门项目中期规划预算表13 __b-22-0" xfId="250"/>
    <cellStyle name="部门项目中期规划预算表13 __b-18-0" xfId="251"/>
    <cellStyle name="部门项目中期规划预算表13 __b-19-0" xfId="252"/>
    <cellStyle name="部门项目中期规划预算表13 __b-24-0" xfId="253"/>
    <cellStyle name="部门支出预算表01-03 __b-27-0" xfId="254"/>
    <cellStyle name="部门项目中期规划预算表13 __b-2-0" xfId="255"/>
    <cellStyle name="基本支出预算表（人员类.运转类公用经费项目）04 __b-19-0" xfId="256"/>
    <cellStyle name="基本支出预算表（人员类.运转类公用经费项目）04 __b-24-0" xfId="257"/>
    <cellStyle name="部门项目中期规划预算表13 __b-26-0" xfId="258"/>
    <cellStyle name="部门项目中期规划预算表13 __b-27-0" xfId="259"/>
    <cellStyle name="部门项目中期规划预算表13 __b-28-0" xfId="260"/>
    <cellStyle name="部门支出预算表01-03 __b-28-0" xfId="261"/>
    <cellStyle name="部门项目中期规划预算表13 __b-3-0" xfId="262"/>
    <cellStyle name="基本支出预算表（人员类.运转类公用经费项目）04 __b-25-0" xfId="263"/>
    <cellStyle name="基本支出预算表（人员类.运转类公用经费项目）04 __b-30-0" xfId="264"/>
    <cellStyle name="部门支出预算表01-03 __b-29-0" xfId="265"/>
    <cellStyle name="部门项目中期规划预算表13 __b-4-0" xfId="266"/>
    <cellStyle name="基本支出预算表（人员类.运转类公用经费项目）04 __b-26-0" xfId="267"/>
    <cellStyle name="部门项目中期规划预算表13 __b-5-0" xfId="268"/>
    <cellStyle name="基本支出预算表（人员类.运转类公用经费项目）04 __b-27-0" xfId="269"/>
    <cellStyle name="部门项目中期规划预算表13 __b-6-0" xfId="270"/>
    <cellStyle name="基本支出预算表（人员类.运转类公用经费项目）04 __b-28-0" xfId="271"/>
    <cellStyle name="基本支出预算表（人员类.运转类公用经费项目）04 __b-33-0" xfId="272"/>
    <cellStyle name="部门项目中期规划预算表13 __b-7-0" xfId="273"/>
    <cellStyle name="基本支出预算表（人员类.运转类公用经费项目）04 __b-29-0" xfId="274"/>
    <cellStyle name="基本支出预算表（人员类.运转类公用经费项目）04 __b-34-0" xfId="275"/>
    <cellStyle name="部门项目中期规划预算表13 __b-8-0" xfId="276"/>
    <cellStyle name="基本支出预算表（人员类.运转类公用经费项目）04 __b-35-0" xfId="277"/>
    <cellStyle name="基本支出预算表（人员类.运转类公用经费项目）04 __b-40-0" xfId="278"/>
    <cellStyle name="部门政府采购预算表08 __b-10-0" xfId="279"/>
    <cellStyle name="市对下转移支付预算表10-1 __b-1-0" xfId="280"/>
    <cellStyle name="部门政府采购预算表08 __b-11-0" xfId="281"/>
    <cellStyle name="市对下转移支付预算表10-1 __b-2-0" xfId="282"/>
    <cellStyle name="部门政府采购预算表08 __b-12-0" xfId="283"/>
    <cellStyle name="市对下转移支付预算表10-1 __b-3-0" xfId="284"/>
    <cellStyle name="部门政府采购预算表08 __b-13-0" xfId="285"/>
    <cellStyle name="市对下转移支付预算表10-1 __b-4-0" xfId="286"/>
    <cellStyle name="部门政府采购预算表08 __b-14-0" xfId="287"/>
    <cellStyle name="市对下转移支付预算表10-1 __b-5-0" xfId="288"/>
    <cellStyle name="部门政府采购预算表08 __b-15-0" xfId="289"/>
    <cellStyle name="部门政府采购预算表08 __b-20-0" xfId="290"/>
    <cellStyle name="市对下转移支付预算表10-1 __b-6-0" xfId="291"/>
    <cellStyle name="部门政府采购预算表08 __b-17-0" xfId="292"/>
    <cellStyle name="市对下转移支付预算表10-1 __b-8-0" xfId="293"/>
    <cellStyle name="部门政府采购预算表08 __b-18-0" xfId="294"/>
    <cellStyle name="部门政府采购预算表08 __b-23-0" xfId="295"/>
    <cellStyle name="市对下转移支付预算表10-1 __b-9-0" xfId="296"/>
    <cellStyle name="部门政府采购预算表08 __b-19-0" xfId="297"/>
    <cellStyle name="部门政府采购预算表08 __b-24-0" xfId="298"/>
    <cellStyle name="部门政府采购预算表08 __b-25-0" xfId="299"/>
    <cellStyle name="部门政府采购预算表08 __b-30-0" xfId="300"/>
    <cellStyle name="部门政府采购预算表08 __b-26-0" xfId="301"/>
    <cellStyle name="部门政府采购预算表08 __b-31-0" xfId="302"/>
    <cellStyle name="部门政府采购预算表08 __b-27-0" xfId="303"/>
    <cellStyle name="部门政府采购预算表08 __b-32-0" xfId="304"/>
    <cellStyle name="部门政府采购预算表08 __b-28-0" xfId="305"/>
    <cellStyle name="部门政府采购预算表08 __b-29-0" xfId="306"/>
    <cellStyle name="部门政府采购预算表08 __b-34-0" xfId="307"/>
    <cellStyle name="部门政府采购预算表08 __b-35-0" xfId="308"/>
    <cellStyle name="部门政府采购预算表08 __b-36-0" xfId="309"/>
    <cellStyle name="部门政府采购预算表08 __b-37-0" xfId="310"/>
    <cellStyle name="部门支出预算表01-03 __b-1-0" xfId="311"/>
    <cellStyle name="上级补助项目支出预算表12 __b-14-0" xfId="312"/>
    <cellStyle name="部门支出预算表01-03 __b-11-0" xfId="313"/>
    <cellStyle name="部门支出预算表01-03 __b-12-0" xfId="314"/>
    <cellStyle name="基本支出预算表（人员类.运转类公用经费项目）04 __b-10-0" xfId="315"/>
    <cellStyle name="部门支出预算表01-03 __b-13-0" xfId="316"/>
    <cellStyle name="基本支出预算表（人员类.运转类公用经费项目）04 __b-14-0" xfId="317"/>
    <cellStyle name="部门支出预算表01-03 __b-17-0" xfId="318"/>
    <cellStyle name="部门支出预算表01-03 __b-22-0" xfId="319"/>
    <cellStyle name="基本支出预算表（人员类.运转类公用经费项目）04 __b-15-0" xfId="320"/>
    <cellStyle name="基本支出预算表（人员类.运转类公用经费项目）04 __b-20-0" xfId="321"/>
    <cellStyle name="部门支出预算表01-03 __b-18-0" xfId="322"/>
    <cellStyle name="部门支出预算表01-03 __b-23-0" xfId="323"/>
    <cellStyle name="基本支出预算表（人员类.运转类公用经费项目）04 __b-16-0" xfId="324"/>
    <cellStyle name="基本支出预算表（人员类.运转类公用经费项目）04 __b-21-0" xfId="325"/>
    <cellStyle name="部门支出预算表01-03 __b-19-0" xfId="326"/>
    <cellStyle name="部门支出预算表01-03 __b-24-0" xfId="327"/>
    <cellStyle name="基本支出预算表（人员类.运转类公用经费项目）04 __b-12-0" xfId="328"/>
    <cellStyle name="部门支出预算表01-03 __b-20-0" xfId="329"/>
    <cellStyle name="部门支出预算表01-03 __b-3-0" xfId="330"/>
    <cellStyle name="上级补助项目支出预算表12 __b-16-0" xfId="331"/>
    <cellStyle name="上级补助项目支出预算表12 __b-21-0" xfId="332"/>
    <cellStyle name="部门支出预算表01-03 __b-4-0" xfId="333"/>
    <cellStyle name="上级补助项目支出预算表12 __b-17-0" xfId="334"/>
    <cellStyle name="部门支出预算表01-03 __b-5-0" xfId="335"/>
    <cellStyle name="国有资本经营预算支出表07 __b-1-0" xfId="336"/>
    <cellStyle name="上级补助项目支出预算表12 __b-18-0" xfId="337"/>
    <cellStyle name="部门支出预算表01-03 __b-7-0" xfId="338"/>
    <cellStyle name="国有资本经营预算支出表07 __b-3-0" xfId="339"/>
    <cellStyle name="上级补助项目支出预算表12 __b-25-0" xfId="340"/>
    <cellStyle name="财政拨款收支预算总表02-1 __b-12-0" xfId="341"/>
    <cellStyle name="部门支出预算表01-03 __b-8-0" xfId="342"/>
    <cellStyle name="国有资本经营预算支出表07 __b-4-0" xfId="343"/>
    <cellStyle name="上级补助项目支出预算表12 __b-26-0" xfId="344"/>
    <cellStyle name="国有资本经营预算支出表07 __b-6-0" xfId="345"/>
    <cellStyle name="上级补助项目支出预算表12 __b-28-0" xfId="346"/>
    <cellStyle name="财政拨款收支预算总表02-1 __b-14-0" xfId="347"/>
    <cellStyle name="国有资本经营预算支出表07 __b-7-0" xfId="348"/>
    <cellStyle name="上级补助项目支出预算表12 __b-29-0" xfId="349"/>
    <cellStyle name="财政拨款收支预算总表02-1 __b-15-0" xfId="350"/>
    <cellStyle name="国有资本经营预算支出表07 __b-8-0" xfId="351"/>
    <cellStyle name="财政拨款收支预算总表02-1 __b-16-0" xfId="352"/>
    <cellStyle name="财政拨款收支预算总表02-1 __b-2-0" xfId="353"/>
    <cellStyle name="财政拨款收支预算总表02-1 __b-22-0" xfId="354"/>
    <cellStyle name="财政拨款收支预算总表02-1 __b-23-0" xfId="355"/>
    <cellStyle name="财政拨款收支预算总表02-1 __b-3-0" xfId="356"/>
    <cellStyle name="财政拨款收支预算总表02-1 __b-4-0" xfId="357"/>
    <cellStyle name="财政拨款收支预算总表02-1 __b-5-0" xfId="358"/>
    <cellStyle name="财政拨款收支预算总表02-1 __b-6-0" xfId="359"/>
    <cellStyle name="基本支出预算表（人员类.运转类公用经费项目）04 __b-37-0" xfId="360"/>
    <cellStyle name="国有资本经营预算支出表07 __b-10-0" xfId="361"/>
    <cellStyle name="基本支出预算表（人员类.运转类公用经费项目）04 __b-38-0" xfId="362"/>
    <cellStyle name="新增资产配置表11 __b-1-0" xfId="363"/>
    <cellStyle name="国有资本经营预算支出表07 __b-11-0" xfId="364"/>
    <cellStyle name="新增资产配置表11 __b-10-0" xfId="365"/>
    <cellStyle name="基本支出预算表（人员类.运转类公用经费项目）04 __b-39-0" xfId="366"/>
    <cellStyle name="新增资产配置表11 __b-2-0" xfId="367"/>
    <cellStyle name="国有资本经营预算支出表07 __b-12-0" xfId="368"/>
    <cellStyle name="新增资产配置表11 __b-11-0" xfId="369"/>
    <cellStyle name="新增资产配置表11 __b-3-0" xfId="370"/>
    <cellStyle name="国有资本经营预算支出表07 __b-13-0" xfId="371"/>
    <cellStyle name="新增资产配置表11 __b-12-0" xfId="372"/>
    <cellStyle name="新增资产配置表11 __b-4-0" xfId="373"/>
    <cellStyle name="国有资本经营预算支出表07 __b-14-0" xfId="374"/>
    <cellStyle name="新增资产配置表11 __b-5-0" xfId="375"/>
    <cellStyle name="国有资本经营预算支出表07 __b-15-0" xfId="376"/>
    <cellStyle name="国有资本经营预算支出表07 __b-20-0" xfId="377"/>
    <cellStyle name="新增资产配置表11 __b-6-0" xfId="378"/>
    <cellStyle name="国有资本经营预算支出表07 __b-16-0" xfId="379"/>
    <cellStyle name="国有资本经营预算支出表07 __b-21-0" xfId="380"/>
    <cellStyle name="新增资产配置表11 __b-15-0" xfId="381"/>
    <cellStyle name="新增资产配置表11 __b-7-0" xfId="382"/>
    <cellStyle name="国有资本经营预算支出表07 __b-17-0" xfId="383"/>
    <cellStyle name="新增资产配置表11 __b-8-0" xfId="384"/>
    <cellStyle name="国有资本经营预算支出表07 __b-18-0" xfId="385"/>
    <cellStyle name="国有资本经营预算支出表07 __b-2-0" xfId="386"/>
    <cellStyle name="上级补助项目支出预算表12 __b-19-0" xfId="387"/>
    <cellStyle name="上级补助项目支出预算表12 __b-24-0" xfId="388"/>
    <cellStyle name="国有资本经营预算支出表07 __b-27-0" xfId="389"/>
    <cellStyle name="国有资本经营预算支出表07 __b-28-0" xfId="390"/>
    <cellStyle name="基本支出预算表（人员类.运转类公用经费项目）04 __b-36-0" xfId="391"/>
    <cellStyle name="上级补助项目支出预算表12 __b-1-0" xfId="392"/>
    <cellStyle name="上级补助项目支出预算表12 __b-11-0" xfId="393"/>
    <cellStyle name="上级补助项目支出预算表12 __b-13-0" xfId="394"/>
    <cellStyle name="上级补助项目支出预算表12 __b-2-0" xfId="395"/>
    <cellStyle name="上级补助项目支出预算表12 __b-3-0" xfId="396"/>
    <cellStyle name="上级补助项目支出预算表12 __b-5-0" xfId="397"/>
    <cellStyle name="上级补助项目支出预算表12 __b-6-0" xfId="398"/>
    <cellStyle name="上级补助项目支出预算表12 __b-7-0" xfId="399"/>
    <cellStyle name="上级补助项目支出预算表12 __b-8-0" xfId="400"/>
    <cellStyle name="上级补助项目支出预算表12 __b-9-0" xfId="401"/>
    <cellStyle name="政府购买服务预算表09 __b-32-0" xfId="402"/>
    <cellStyle name="政府购买服务预算表09 __b-27-0" xfId="403"/>
    <cellStyle name="市对下转移支付绩效目标表10-2 __b-1-0" xfId="404"/>
    <cellStyle name="市对下转移支付绩效目标表10-2 __b-10-0" xfId="405"/>
    <cellStyle name="市对下转移支付绩效目标表10-2 __b-11-0" xfId="406"/>
    <cellStyle name="市对下转移支付绩效目标表10-2 __b-12-0" xfId="407"/>
    <cellStyle name="市对下转移支付绩效目标表10-2 __b-13-0" xfId="408"/>
    <cellStyle name="市对下转移支付绩效目标表10-2 __b-14-0" xfId="409"/>
    <cellStyle name="市对下转移支付绩效目标表10-2 __b-16-0" xfId="410"/>
    <cellStyle name="市对下转移支付绩效目标表10-2 __b-17-0" xfId="411"/>
    <cellStyle name="一般公共预算支出预算表（按经济科目分类）02-3 __b-11-0" xfId="412"/>
    <cellStyle name="市对下转移支付绩效目标表10-2 __b-18-0" xfId="413"/>
    <cellStyle name="政府购买服务预算表09 __b-33-0" xfId="414"/>
    <cellStyle name="政府购买服务预算表09 __b-28-0" xfId="415"/>
    <cellStyle name="市对下转移支付绩效目标表10-2 __b-2-0" xfId="416"/>
    <cellStyle name="政府购买服务预算表09 __b-34-0" xfId="417"/>
    <cellStyle name="政府购买服务预算表09 __b-29-0" xfId="418"/>
    <cellStyle name="市对下转移支付绩效目标表10-2 __b-3-0" xfId="419"/>
    <cellStyle name="政府购买服务预算表09 __b-40-0" xfId="420"/>
    <cellStyle name="政府购买服务预算表09 __b-35-0" xfId="421"/>
    <cellStyle name="市对下转移支付绩效目标表10-2 __b-4-0" xfId="422"/>
    <cellStyle name="政府购买服务预算表09 __b-41-0" xfId="423"/>
    <cellStyle name="政府购买服务预算表09 __b-36-0" xfId="424"/>
    <cellStyle name="市对下转移支付绩效目标表10-2 __b-5-0" xfId="425"/>
    <cellStyle name="市对下转移支付绩效目标表10-2 __b-9-0" xfId="426"/>
    <cellStyle name="市对下转移支付预算表10-1 __b-11-0" xfId="427"/>
    <cellStyle name="市对下转移支付预算表10-1 __b-14-0" xfId="428"/>
    <cellStyle name="市对下转移支付预算表10-1 __b-15-0" xfId="429"/>
    <cellStyle name="项目支出绩效目标表（本级下达）05-2 __b-1-0" xfId="430"/>
    <cellStyle name="项目支出绩效目标表（本级下达）05-2 __b-10-0" xfId="431"/>
    <cellStyle name="项目支出绩效目标表（本级下达）05-2 __b-11-0" xfId="432"/>
    <cellStyle name="项目支出绩效目标表（本级下达）05-2 __b-12-0" xfId="433"/>
    <cellStyle name="项目支出绩效目标表（本级下达）05-2 __b-14-0" xfId="434"/>
    <cellStyle name="项目支出绩效目标表（本级下达）05-2 __b-15-0" xfId="435"/>
    <cellStyle name="项目支出绩效目标表（本级下达）05-2 __b-16-0" xfId="436"/>
    <cellStyle name="项目支出绩效目标表（本级下达）05-2 __b-17-0" xfId="437"/>
    <cellStyle name="项目支出绩效目标表（本级下达）05-2 __b-2-0" xfId="438"/>
    <cellStyle name="项目支出绩效目标表（本级下达）05-2 __b-3-0" xfId="439"/>
    <cellStyle name="项目支出绩效目标表（本级下达）05-2 __b-4-0" xfId="440"/>
    <cellStyle name="项目支出绩效目标表（本级下达）05-2 __b-5-0" xfId="441"/>
    <cellStyle name="项目支出绩效目标表（另文下达）05-3 __b-1-0" xfId="442"/>
    <cellStyle name="政府性基金预算支出预算表06 __b-18-0" xfId="443"/>
    <cellStyle name="项目支出绩效目标表（另文下达）05-3 __b-10-0" xfId="444"/>
    <cellStyle name="政府性基金预算支出预算表06 __b-19-0" xfId="445"/>
    <cellStyle name="项目支出绩效目标表（另文下达）05-3 __b-11-0" xfId="446"/>
    <cellStyle name="项目支出绩效目标表（另文下达）05-3 __b-13-0" xfId="447"/>
    <cellStyle name="政府性基金预算支出预算表06 __b-28-0" xfId="448"/>
    <cellStyle name="项目支出绩效目标表（另文下达）05-3 __b-15-0" xfId="449"/>
    <cellStyle name="项目支出绩效目标表（另文下达）05-3 __b-2-0" xfId="450"/>
    <cellStyle name="项目支出绩效目标表（另文下达）05-3 __b-3-0" xfId="451"/>
    <cellStyle name="项目支出绩效目标表（另文下达）05-3 __b-4-0" xfId="452"/>
    <cellStyle name="项目支出绩效目标表（另文下达）05-3 __b-5-0" xfId="453"/>
    <cellStyle name="项目支出绩效目标表（另文下达）05-3 __b-6-0" xfId="454"/>
    <cellStyle name="项目支出绩效目标表（另文下达）05-3 __b-7-0" xfId="455"/>
    <cellStyle name="项目支出绩效目标表（另文下达）05-3 __b-8-0" xfId="456"/>
    <cellStyle name="项目支出绩效目标表（另文下达）05-3 __b-9-0" xfId="457"/>
    <cellStyle name="项目支出预算表（其他运转类.特定目标类项目）05-1 __b-1-0" xfId="458"/>
    <cellStyle name="项目支出预算表（其他运转类.特定目标类项目）05-1 __b-12-0" xfId="459"/>
    <cellStyle name="项目支出预算表（其他运转类.特定目标类项目）05-1 __b-14-0" xfId="460"/>
    <cellStyle name="项目支出预算表（其他运转类.特定目标类项目）05-1 __b-15-0" xfId="461"/>
    <cellStyle name="项目支出预算表（其他运转类.特定目标类项目）05-1 __b-20-0" xfId="462"/>
    <cellStyle name="项目支出预算表（其他运转类.特定目标类项目）05-1 __b-16-0" xfId="463"/>
    <cellStyle name="项目支出预算表（其他运转类.特定目标类项目）05-1 __b-21-0" xfId="464"/>
    <cellStyle name="项目支出预算表（其他运转类.特定目标类项目）05-1 __b-17-0" xfId="465"/>
    <cellStyle name="项目支出预算表（其他运转类.特定目标类项目）05-1 __b-22-0" xfId="466"/>
    <cellStyle name="政府购买服务预算表09 __b-10-0" xfId="467"/>
    <cellStyle name="项目支出预算表（其他运转类.特定目标类项目）05-1 __b-18-0" xfId="468"/>
    <cellStyle name="项目支出预算表（其他运转类.特定目标类项目）05-1 __b-23-0" xfId="469"/>
    <cellStyle name="政府购买服务预算表09 __b-11-0" xfId="470"/>
    <cellStyle name="项目支出预算表（其他运转类.特定目标类项目）05-1 __b-19-0" xfId="471"/>
    <cellStyle name="项目支出预算表（其他运转类.特定目标类项目）05-1 __b-24-0" xfId="472"/>
    <cellStyle name="项目支出预算表（其他运转类.特定目标类项目）05-1 __b-2-0" xfId="473"/>
    <cellStyle name="政府购买服务预算表09 __b-12-0" xfId="474"/>
    <cellStyle name="项目支出预算表（其他运转类.特定目标类项目）05-1 __b-25-0" xfId="475"/>
    <cellStyle name="项目支出预算表（其他运转类.特定目标类项目）05-1 __b-30-0" xfId="476"/>
    <cellStyle name="政府购买服务预算表09 __b-16-0" xfId="477"/>
    <cellStyle name="政府购买服务预算表09 __b-21-0" xfId="478"/>
    <cellStyle name="项目支出预算表（其他运转类.特定目标类项目）05-1 __b-29-0" xfId="479"/>
    <cellStyle name="项目支出预算表（其他运转类.特定目标类项目）05-1 __b-34-0" xfId="480"/>
    <cellStyle name="项目支出预算表（其他运转类.特定目标类项目）05-1 __b-3-0" xfId="481"/>
    <cellStyle name="政府购买服务预算表09 __b-13-0" xfId="482"/>
    <cellStyle name="项目支出预算表（其他运转类.特定目标类项目）05-1 __b-31-0" xfId="483"/>
    <cellStyle name="政府购买服务预算表09 __b-14-0" xfId="484"/>
    <cellStyle name="项目支出预算表（其他运转类.特定目标类项目）05-1 __b-32-0" xfId="485"/>
    <cellStyle name="政府购买服务预算表09 __b-18-0" xfId="486"/>
    <cellStyle name="政府购买服务预算表09 __b-23-0" xfId="487"/>
    <cellStyle name="项目支出预算表（其他运转类.特定目标类项目）05-1 __b-36-0" xfId="488"/>
    <cellStyle name="项目支出预算表（其他运转类.特定目标类项目）05-1 __b-41-0" xfId="489"/>
    <cellStyle name="项目支出预算表（其他运转类.特定目标类项目）05-1 __b-4-0" xfId="490"/>
    <cellStyle name="政府购买服务预算表09 __b-24-0" xfId="491"/>
    <cellStyle name="政府购买服务预算表09 __b-19-0" xfId="492"/>
    <cellStyle name="项目支出预算表（其他运转类.特定目标类项目）05-1 __b-42-0" xfId="493"/>
    <cellStyle name="项目支出预算表（其他运转类.特定目标类项目）05-1 __b-5-0" xfId="494"/>
    <cellStyle name="项目支出预算表（其他运转类.特定目标类项目）05-1 __b-6-0" xfId="495"/>
    <cellStyle name="项目支出预算表（其他运转类.特定目标类项目）05-1 __b-7-0" xfId="496"/>
    <cellStyle name="项目支出预算表（其他运转类.特定目标类项目）05-1 __b-8-0" xfId="497"/>
    <cellStyle name="一般公共预算“三公”经费支出预算表03 __b-1-0" xfId="498"/>
    <cellStyle name="一般公共预算“三公”经费支出预算表03 __b-10-0" xfId="499"/>
    <cellStyle name="一般公共预算“三公”经费支出预算表03 __b-11-0" xfId="500"/>
    <cellStyle name="一般公共预算“三公”经费支出预算表03 __b-12-0" xfId="501"/>
    <cellStyle name="一般公共预算“三公”经费支出预算表03 __b-13-0" xfId="502"/>
    <cellStyle name="一般公共预算“三公”经费支出预算表03 __b-14-0" xfId="503"/>
    <cellStyle name="一般公共预算“三公”经费支出预算表03 __b-18-0" xfId="504"/>
    <cellStyle name="一般公共预算“三公”经费支出预算表03 __b-2-0" xfId="505"/>
    <cellStyle name="一般公共预算“三公”经费支出预算表03 __b-20-0" xfId="506"/>
    <cellStyle name="一般公共预算“三公”经费支出预算表03 __b-21-0" xfId="507"/>
    <cellStyle name="一般公共预算“三公”经费支出预算表03 __b-3-0" xfId="508"/>
    <cellStyle name="一般公共预算“三公”经费支出预算表03 __b-4-0" xfId="509"/>
    <cellStyle name="一般公共预算“三公”经费支出预算表03 __b-5-0" xfId="510"/>
    <cellStyle name="一般公共预算“三公”经费支出预算表03 __b-6-0" xfId="511"/>
    <cellStyle name="一般公共预算“三公”经费支出预算表03 __b-9-0" xfId="512"/>
    <cellStyle name="一般公共预算支出预算表（按功能科目分类）02-2 __b-1-0" xfId="513"/>
    <cellStyle name="一般公共预算支出预算表（按功能科目分类）02-2 __b-11-0" xfId="514"/>
    <cellStyle name="一般公共预算支出预算表（按功能科目分类）02-2 __b-12-0" xfId="515"/>
    <cellStyle name="一般公共预算支出预算表（按功能科目分类）02-2 __b-17-0" xfId="516"/>
    <cellStyle name="一般公共预算支出预算表（按功能科目分类）02-2 __b-22-0" xfId="517"/>
    <cellStyle name="一般公共预算支出预算表（按功能科目分类）02-2 __b-19-0" xfId="518"/>
    <cellStyle name="一般公共预算支出预算表（按功能科目分类）02-2 __b-24-0" xfId="519"/>
    <cellStyle name="一般公共预算支出预算表（按功能科目分类）02-2 __b-2-0" xfId="520"/>
    <cellStyle name="一般公共预算支出预算表（按功能科目分类）02-2 __b-25-0" xfId="521"/>
    <cellStyle name="一般公共预算支出预算表（按功能科目分类）02-2 __b-26-0" xfId="522"/>
    <cellStyle name="一般公共预算支出预算表（按功能科目分类）02-2 __b-27-0" xfId="523"/>
    <cellStyle name="一般公共预算支出预算表（按功能科目分类）02-2 __b-4-0" xfId="524"/>
    <cellStyle name="一般公共预算支出预算表（按功能科目分类）02-2 __b-5-0" xfId="525"/>
    <cellStyle name="一般公共预算支出预算表（按功能科目分类）02-2 __b-6-0" xfId="526"/>
    <cellStyle name="一般公共预算支出预算表（按功能科目分类）02-2 __b-7-0" xfId="527"/>
    <cellStyle name="一般公共预算支出预算表（按功能科目分类）02-2 __b-8-0" xfId="528"/>
    <cellStyle name="一般公共预算支出预算表（按功能科目分类）02-2 __b-9-0" xfId="529"/>
    <cellStyle name="一般公共预算支出预算表（按经济科目分类）02-3 __b-12-0" xfId="530"/>
    <cellStyle name="政府购买服务预算表09 __b-1-0" xfId="531"/>
    <cellStyle name="政府购买服务预算表09 __b-2-0" xfId="532"/>
    <cellStyle name="政府购买服务预算表09 __b-3-0" xfId="533"/>
    <cellStyle name="政府购买服务预算表09 __b-30-0" xfId="534"/>
    <cellStyle name="政府购买服务预算表09 __b-31-0" xfId="535"/>
    <cellStyle name="政府购买服务预算表09 __b-42-0" xfId="536"/>
    <cellStyle name="政府购买服务预算表09 __b-37-0" xfId="537"/>
    <cellStyle name="政府购买服务预算表09 __b-44-0" xfId="538"/>
    <cellStyle name="政府购买服务预算表09 __b-39-0" xfId="539"/>
    <cellStyle name="政府购买服务预算表09 __b-4-0" xfId="540"/>
    <cellStyle name="政府购买服务预算表09 __b-43-0" xfId="541"/>
    <cellStyle name="政府购买服务预算表09 __b-6-0" xfId="542"/>
    <cellStyle name="政府购买服务预算表09 __b-8-0" xfId="543"/>
    <cellStyle name="政府性基金预算支出预算表06 __b-1-0" xfId="544"/>
    <cellStyle name="政府性基金预算支出预算表06 __b-11-0" xfId="545"/>
    <cellStyle name="政府性基金预算支出预算表06 __b-12-0" xfId="546"/>
    <cellStyle name="政府性基金预算支出预算表06 __b-13-0" xfId="547"/>
    <cellStyle name="政府性基金预算支出预算表06 __b-14-0" xfId="548"/>
    <cellStyle name="政府性基金预算支出预算表06 __b-21-0" xfId="549"/>
    <cellStyle name="政府性基金预算支出预算表06 __b-16-0" xfId="550"/>
    <cellStyle name="政府性基金预算支出预算表06 __b-2-0" xfId="551"/>
    <cellStyle name="政府性基金预算支出预算表06 __b-29-0" xfId="552"/>
    <cellStyle name="政府性基金预算支出预算表06 __b-3-0" xfId="553"/>
    <cellStyle name="政府性基金预算支出预算表06 __b-4-0" xfId="554"/>
    <cellStyle name="政府性基金预算支出预算表06 __b-5-0" xfId="555"/>
    <cellStyle name="政府性基金预算支出预算表06 __b-6-0" xfId="556"/>
    <cellStyle name="政府性基金预算支出预算表06 __b-7-0" xfId="557"/>
    <cellStyle name="政府性基金预算支出预算表06 __b-9-0" xfId="558"/>
    <cellStyle name="Normal" xfId="5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opLeftCell="B22" workbookViewId="0">
      <selection activeCell="D25" sqref="D25"/>
    </sheetView>
  </sheetViews>
  <sheetFormatPr defaultColWidth="8" defaultRowHeight="14.25" customHeight="1" outlineLevelCol="3"/>
  <cols>
    <col min="1" max="1" width="39.6333333333333" customWidth="1"/>
    <col min="2" max="2" width="43.1333333333333" customWidth="1"/>
    <col min="3" max="3" width="39.75" customWidth="1"/>
    <col min="4" max="4" width="42.75" customWidth="1"/>
  </cols>
  <sheetData>
    <row r="1" ht="13.5" customHeight="1" spans="4:4">
      <c r="D1" s="116" t="s">
        <v>0</v>
      </c>
    </row>
    <row r="2" ht="36" customHeight="1" spans="1:4">
      <c r="A2" s="135" t="s">
        <v>1</v>
      </c>
      <c r="B2" s="309"/>
      <c r="C2" s="309"/>
      <c r="D2" s="309"/>
    </row>
    <row r="3" ht="21" customHeight="1" spans="1:4">
      <c r="A3" s="310" t="str">
        <f>"单位名称："&amp;"曲靖市沾益区卫生健康局"</f>
        <v>单位名称：曲靖市沾益区卫生健康局</v>
      </c>
      <c r="B3" s="311"/>
      <c r="C3" s="311"/>
      <c r="D3" s="317" t="s">
        <v>2</v>
      </c>
    </row>
    <row r="4" ht="19.5" customHeight="1" spans="1:4">
      <c r="A4" s="312" t="s">
        <v>3</v>
      </c>
      <c r="B4" s="313"/>
      <c r="C4" s="312" t="s">
        <v>4</v>
      </c>
      <c r="D4" s="313"/>
    </row>
    <row r="5" ht="19.5" customHeight="1" spans="1:4">
      <c r="A5" s="314" t="s">
        <v>5</v>
      </c>
      <c r="B5" s="314" t="s">
        <v>6</v>
      </c>
      <c r="C5" s="314" t="s">
        <v>7</v>
      </c>
      <c r="D5" s="314" t="s">
        <v>6</v>
      </c>
    </row>
    <row r="6" ht="19.5" customHeight="1" spans="1:4">
      <c r="A6" s="315"/>
      <c r="B6" s="315"/>
      <c r="C6" s="315"/>
      <c r="D6" s="315"/>
    </row>
    <row r="7" ht="20.25" customHeight="1" spans="1:4">
      <c r="A7" s="31" t="s">
        <v>8</v>
      </c>
      <c r="B7" s="16">
        <v>7134.21</v>
      </c>
      <c r="C7" s="316" t="str">
        <f>"一"&amp;"、"&amp;"一般公共服务支出"</f>
        <v>一、一般公共服务支出</v>
      </c>
      <c r="D7" s="16">
        <v>0.15</v>
      </c>
    </row>
    <row r="8" ht="20.25" customHeight="1" spans="1:4">
      <c r="A8" s="31" t="s">
        <v>9</v>
      </c>
      <c r="B8" s="16"/>
      <c r="C8" s="316" t="str">
        <f>"二"&amp;"、"&amp;"外交支出"</f>
        <v>二、外交支出</v>
      </c>
      <c r="D8" s="16"/>
    </row>
    <row r="9" ht="20.25" customHeight="1" spans="1:4">
      <c r="A9" s="31" t="s">
        <v>10</v>
      </c>
      <c r="B9" s="16"/>
      <c r="C9" s="316" t="str">
        <f>"三"&amp;"、"&amp;"国防支出"</f>
        <v>三、国防支出</v>
      </c>
      <c r="D9" s="16"/>
    </row>
    <row r="10" ht="20.25" customHeight="1" spans="1:4">
      <c r="A10" s="31" t="s">
        <v>11</v>
      </c>
      <c r="B10" s="16"/>
      <c r="C10" s="316" t="str">
        <f>"四"&amp;"、"&amp;"公共安全支出"</f>
        <v>四、公共安全支出</v>
      </c>
      <c r="D10" s="16"/>
    </row>
    <row r="11" ht="20.25" customHeight="1" spans="1:4">
      <c r="A11" s="31" t="s">
        <v>12</v>
      </c>
      <c r="B11" s="16"/>
      <c r="C11" s="316" t="str">
        <f>"五"&amp;"、"&amp;"教育支出"</f>
        <v>五、教育支出</v>
      </c>
      <c r="D11" s="16"/>
    </row>
    <row r="12" ht="20.25" customHeight="1" spans="1:4">
      <c r="A12" s="31" t="s">
        <v>13</v>
      </c>
      <c r="B12" s="16"/>
      <c r="C12" s="316" t="str">
        <f>"六"&amp;"、"&amp;"科学技术支出"</f>
        <v>六、科学技术支出</v>
      </c>
      <c r="D12" s="16"/>
    </row>
    <row r="13" ht="20.25" customHeight="1" spans="1:4">
      <c r="A13" s="31" t="s">
        <v>14</v>
      </c>
      <c r="B13" s="16"/>
      <c r="C13" s="316" t="str">
        <f>"七"&amp;"、"&amp;"文化旅游体育与传媒支出"</f>
        <v>七、文化旅游体育与传媒支出</v>
      </c>
      <c r="D13" s="16"/>
    </row>
    <row r="14" ht="20.25" customHeight="1" spans="1:4">
      <c r="A14" s="31" t="s">
        <v>15</v>
      </c>
      <c r="B14" s="16"/>
      <c r="C14" s="316" t="str">
        <f>"八"&amp;"、"&amp;"社会保障和就业支出"</f>
        <v>八、社会保障和就业支出</v>
      </c>
      <c r="D14" s="16">
        <v>1455.57</v>
      </c>
    </row>
    <row r="15" ht="20.25" customHeight="1" spans="1:4">
      <c r="A15" s="31" t="s">
        <v>16</v>
      </c>
      <c r="B15" s="16"/>
      <c r="C15" s="316" t="str">
        <f>"九"&amp;"、"&amp;"社会保险基金支出"</f>
        <v>九、社会保险基金支出</v>
      </c>
      <c r="D15" s="16"/>
    </row>
    <row r="16" ht="20.25" customHeight="1" spans="1:4">
      <c r="A16" s="31" t="s">
        <v>17</v>
      </c>
      <c r="B16" s="16"/>
      <c r="C16" s="316" t="str">
        <f>"十"&amp;"、"&amp;"卫生健康支出"</f>
        <v>十、卫生健康支出</v>
      </c>
      <c r="D16" s="16">
        <v>5223.28</v>
      </c>
    </row>
    <row r="17" ht="20.25" customHeight="1" spans="1:4">
      <c r="A17" s="31"/>
      <c r="B17" s="16"/>
      <c r="C17" s="316" t="str">
        <f>"十一"&amp;"、"&amp;"节能环保支出"</f>
        <v>十一、节能环保支出</v>
      </c>
      <c r="D17" s="16"/>
    </row>
    <row r="18" ht="20.25" customHeight="1" spans="1:4">
      <c r="A18" s="31"/>
      <c r="B18" s="31"/>
      <c r="C18" s="316" t="str">
        <f>"十二"&amp;"、"&amp;"城乡社区支出"</f>
        <v>十二、城乡社区支出</v>
      </c>
      <c r="D18" s="16"/>
    </row>
    <row r="19" ht="20.25" customHeight="1" spans="1:4">
      <c r="A19" s="31"/>
      <c r="B19" s="31"/>
      <c r="C19" s="316" t="str">
        <f>"十三"&amp;"、"&amp;"农林水支出"</f>
        <v>十三、农林水支出</v>
      </c>
      <c r="D19" s="16"/>
    </row>
    <row r="20" ht="20.25" customHeight="1" spans="1:4">
      <c r="A20" s="31"/>
      <c r="B20" s="31"/>
      <c r="C20" s="316" t="str">
        <f>"十四"&amp;"、"&amp;"交通运输支出"</f>
        <v>十四、交通运输支出</v>
      </c>
      <c r="D20" s="16"/>
    </row>
    <row r="21" ht="20.25" customHeight="1" spans="1:4">
      <c r="A21" s="31"/>
      <c r="B21" s="31"/>
      <c r="C21" s="316" t="str">
        <f>"十五"&amp;"、"&amp;"资源勘探工业信息等支出"</f>
        <v>十五、资源勘探工业信息等支出</v>
      </c>
      <c r="D21" s="16"/>
    </row>
    <row r="22" ht="20.25" customHeight="1" spans="1:4">
      <c r="A22" s="31"/>
      <c r="B22" s="31"/>
      <c r="C22" s="316" t="str">
        <f>"十六"&amp;"、"&amp;"商业服务业等支出"</f>
        <v>十六、商业服务业等支出</v>
      </c>
      <c r="D22" s="16"/>
    </row>
    <row r="23" ht="20.25" customHeight="1" spans="1:4">
      <c r="A23" s="31"/>
      <c r="B23" s="31"/>
      <c r="C23" s="316" t="str">
        <f>"十七"&amp;"、"&amp;"金融支出"</f>
        <v>十七、金融支出</v>
      </c>
      <c r="D23" s="16"/>
    </row>
    <row r="24" ht="20.25" customHeight="1" spans="1:4">
      <c r="A24" s="31"/>
      <c r="B24" s="31"/>
      <c r="C24" s="316" t="str">
        <f>"十八"&amp;"、"&amp;"援助其他地区支出"</f>
        <v>十八、援助其他地区支出</v>
      </c>
      <c r="D24" s="16"/>
    </row>
    <row r="25" ht="20.25" customHeight="1" spans="1:4">
      <c r="A25" s="31"/>
      <c r="B25" s="31"/>
      <c r="C25" s="316" t="str">
        <f>"十九"&amp;"、"&amp;"自然资源海洋气象等支出"</f>
        <v>十九、自然资源海洋气象等支出</v>
      </c>
      <c r="D25" s="16"/>
    </row>
    <row r="26" ht="20.25" customHeight="1" spans="1:4">
      <c r="A26" s="31"/>
      <c r="B26" s="31"/>
      <c r="C26" s="316" t="str">
        <f>"二十"&amp;"、"&amp;"住房保障支出"</f>
        <v>二十、住房保障支出</v>
      </c>
      <c r="D26" s="16">
        <v>455.21</v>
      </c>
    </row>
    <row r="27" ht="20.25" customHeight="1" spans="1:4">
      <c r="A27" s="31"/>
      <c r="B27" s="31"/>
      <c r="C27" s="316" t="str">
        <f>"二十一"&amp;"、"&amp;"粮油物资储备支出"</f>
        <v>二十一、粮油物资储备支出</v>
      </c>
      <c r="D27" s="16"/>
    </row>
    <row r="28" ht="20.25" customHeight="1" spans="1:4">
      <c r="A28" s="31"/>
      <c r="B28" s="31"/>
      <c r="C28" s="316" t="str">
        <f>"二十二"&amp;"、"&amp;"国有资本经营预算支出"</f>
        <v>二十二、国有资本经营预算支出</v>
      </c>
      <c r="D28" s="16"/>
    </row>
    <row r="29" ht="20.25" customHeight="1" spans="1:4">
      <c r="A29" s="31"/>
      <c r="B29" s="31"/>
      <c r="C29" s="316" t="str">
        <f>"二十三"&amp;"、"&amp;"灾害防治及应急管理支出"</f>
        <v>二十三、灾害防治及应急管理支出</v>
      </c>
      <c r="D29" s="16"/>
    </row>
    <row r="30" ht="20.25" customHeight="1" spans="1:4">
      <c r="A30" s="31"/>
      <c r="B30" s="31"/>
      <c r="C30" s="316" t="str">
        <f>"二十四"&amp;"、"&amp;"预备费"</f>
        <v>二十四、预备费</v>
      </c>
      <c r="D30" s="16"/>
    </row>
    <row r="31" ht="20.25" customHeight="1" spans="1:4">
      <c r="A31" s="31"/>
      <c r="B31" s="31"/>
      <c r="C31" s="316" t="str">
        <f>"二十五"&amp;"、"&amp;"其他支出"</f>
        <v>二十五、其他支出</v>
      </c>
      <c r="D31" s="16"/>
    </row>
    <row r="32" ht="20.25" customHeight="1" spans="1:4">
      <c r="A32" s="31"/>
      <c r="B32" s="31"/>
      <c r="C32" s="316" t="str">
        <f>"二十六"&amp;"、"&amp;"转移性支出"</f>
        <v>二十六、转移性支出</v>
      </c>
      <c r="D32" s="16"/>
    </row>
    <row r="33" ht="20.25" customHeight="1" spans="1:4">
      <c r="A33" s="31"/>
      <c r="B33" s="31"/>
      <c r="C33" s="316" t="str">
        <f>"二十七"&amp;"、"&amp;"债务还本支出"</f>
        <v>二十七、债务还本支出</v>
      </c>
      <c r="D33" s="16"/>
    </row>
    <row r="34" ht="20.25" customHeight="1" spans="1:4">
      <c r="A34" s="31"/>
      <c r="B34" s="31"/>
      <c r="C34" s="316" t="str">
        <f>"二十八"&amp;"、"&amp;"债务付息支出"</f>
        <v>二十八、债务付息支出</v>
      </c>
      <c r="D34" s="16"/>
    </row>
    <row r="35" ht="20.25" customHeight="1" spans="1:4">
      <c r="A35" s="31"/>
      <c r="B35" s="31"/>
      <c r="C35" s="316" t="str">
        <f>"二十九"&amp;"、"&amp;"债务发行费用支出"</f>
        <v>二十九、债务发行费用支出</v>
      </c>
      <c r="D35" s="16"/>
    </row>
    <row r="36" ht="20.25" customHeight="1" spans="1:4">
      <c r="A36" s="31"/>
      <c r="B36" s="31"/>
      <c r="C36" s="316" t="str">
        <f>"三十"&amp;"、"&amp;"抗疫特别国债安排的支出"</f>
        <v>三十、抗疫特别国债安排的支出</v>
      </c>
      <c r="D36" s="16"/>
    </row>
    <row r="37" ht="20.25" customHeight="1" spans="1:4">
      <c r="A37" s="259" t="s">
        <v>18</v>
      </c>
      <c r="B37" s="16">
        <v>7134.21</v>
      </c>
      <c r="C37" s="259" t="s">
        <v>19</v>
      </c>
      <c r="D37" s="16">
        <v>7134.21</v>
      </c>
    </row>
    <row r="38" ht="20.25" customHeight="1" spans="1:4">
      <c r="A38" s="31" t="s">
        <v>20</v>
      </c>
      <c r="B38" s="16"/>
      <c r="C38" s="31" t="s">
        <v>21</v>
      </c>
      <c r="D38" s="16"/>
    </row>
    <row r="39" ht="20.25" customHeight="1" spans="1:4">
      <c r="A39" s="259" t="s">
        <v>22</v>
      </c>
      <c r="B39" s="16">
        <v>7134.21</v>
      </c>
      <c r="C39" s="259" t="s">
        <v>23</v>
      </c>
      <c r="D39" s="16">
        <v>7134.21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8"/>
  <sheetViews>
    <sheetView showZeros="0" topLeftCell="A2" workbookViewId="0">
      <selection activeCell="C28" sqref="C28"/>
    </sheetView>
  </sheetViews>
  <sheetFormatPr defaultColWidth="8" defaultRowHeight="14.25" customHeight="1"/>
  <cols>
    <col min="1" max="1" width="25.25" customWidth="1"/>
    <col min="2" max="2" width="33.6333333333333" customWidth="1"/>
    <col min="3" max="8" width="12.6333333333333" customWidth="1"/>
    <col min="9" max="9" width="11.75" customWidth="1"/>
    <col min="10" max="14" width="12.6333333333333" customWidth="1"/>
    <col min="15" max="15" width="15.8833333333333" customWidth="1"/>
    <col min="16" max="16" width="9.63333333333333" customWidth="1"/>
    <col min="17" max="17" width="21.25" customWidth="1"/>
    <col min="18" max="18" width="10.6333333333333" customWidth="1"/>
    <col min="19" max="20" width="10.1333333333333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5" t="s">
        <v>24</v>
      </c>
    </row>
    <row r="2" ht="36" customHeight="1" spans="1:20">
      <c r="A2" s="280" t="s">
        <v>25</v>
      </c>
      <c r="B2" s="18"/>
      <c r="C2" s="18"/>
      <c r="D2" s="18"/>
      <c r="E2" s="18"/>
      <c r="F2" s="18"/>
      <c r="G2" s="18"/>
      <c r="H2" s="18"/>
      <c r="I2" s="72"/>
      <c r="J2" s="18"/>
      <c r="K2" s="18"/>
      <c r="L2" s="18"/>
      <c r="M2" s="18"/>
      <c r="N2" s="18"/>
      <c r="O2" s="72"/>
      <c r="P2" s="72"/>
      <c r="Q2" s="72"/>
      <c r="R2" s="72"/>
      <c r="S2" s="18"/>
      <c r="T2" s="72"/>
    </row>
    <row r="3" ht="20.25" customHeight="1" spans="1:20">
      <c r="A3" s="41" t="str">
        <f>"单位名称："&amp;"曲靖市沾益区卫生健康局"</f>
        <v>单位名称：曲靖市沾益区卫生健康局</v>
      </c>
      <c r="B3" s="20"/>
      <c r="C3" s="20"/>
      <c r="D3" s="20"/>
      <c r="E3" s="20"/>
      <c r="F3" s="20"/>
      <c r="G3" s="20"/>
      <c r="H3" s="20"/>
      <c r="I3" s="61"/>
      <c r="J3" s="20"/>
      <c r="K3" s="20"/>
      <c r="L3" s="20"/>
      <c r="M3" s="20"/>
      <c r="N3" s="20"/>
      <c r="O3" s="61"/>
      <c r="P3" s="61"/>
      <c r="Q3" s="61"/>
      <c r="R3" s="61"/>
      <c r="S3" s="318" t="s">
        <v>2</v>
      </c>
      <c r="T3" s="303" t="s">
        <v>26</v>
      </c>
    </row>
    <row r="4" ht="18.75" customHeight="1" spans="1:20">
      <c r="A4" s="281" t="s">
        <v>27</v>
      </c>
      <c r="B4" s="282" t="s">
        <v>28</v>
      </c>
      <c r="C4" s="282" t="s">
        <v>29</v>
      </c>
      <c r="D4" s="283" t="s">
        <v>30</v>
      </c>
      <c r="E4" s="284"/>
      <c r="F4" s="284"/>
      <c r="G4" s="284"/>
      <c r="H4" s="284"/>
      <c r="I4" s="295"/>
      <c r="J4" s="284"/>
      <c r="K4" s="284"/>
      <c r="L4" s="284"/>
      <c r="M4" s="284"/>
      <c r="N4" s="296"/>
      <c r="O4" s="283" t="s">
        <v>20</v>
      </c>
      <c r="P4" s="283"/>
      <c r="Q4" s="283"/>
      <c r="R4" s="283"/>
      <c r="S4" s="284"/>
      <c r="T4" s="304"/>
    </row>
    <row r="5" ht="24.75" customHeight="1" spans="1:20">
      <c r="A5" s="285"/>
      <c r="B5" s="286"/>
      <c r="C5" s="286"/>
      <c r="D5" s="286" t="s">
        <v>31</v>
      </c>
      <c r="E5" s="286" t="s">
        <v>32</v>
      </c>
      <c r="F5" s="286" t="s">
        <v>33</v>
      </c>
      <c r="G5" s="286" t="s">
        <v>34</v>
      </c>
      <c r="H5" s="286" t="s">
        <v>35</v>
      </c>
      <c r="I5" s="297" t="s">
        <v>36</v>
      </c>
      <c r="J5" s="298"/>
      <c r="K5" s="298"/>
      <c r="L5" s="298"/>
      <c r="M5" s="298"/>
      <c r="N5" s="299"/>
      <c r="O5" s="300" t="s">
        <v>31</v>
      </c>
      <c r="P5" s="300" t="s">
        <v>32</v>
      </c>
      <c r="Q5" s="281" t="s">
        <v>33</v>
      </c>
      <c r="R5" s="282" t="s">
        <v>34</v>
      </c>
      <c r="S5" s="305" t="s">
        <v>35</v>
      </c>
      <c r="T5" s="282" t="s">
        <v>36</v>
      </c>
    </row>
    <row r="6" ht="24.75" customHeight="1" spans="1:20">
      <c r="A6" s="287"/>
      <c r="B6" s="288"/>
      <c r="C6" s="288"/>
      <c r="D6" s="288"/>
      <c r="E6" s="288"/>
      <c r="F6" s="288"/>
      <c r="G6" s="288"/>
      <c r="H6" s="288"/>
      <c r="I6" s="12" t="s">
        <v>31</v>
      </c>
      <c r="J6" s="301" t="s">
        <v>37</v>
      </c>
      <c r="K6" s="301" t="s">
        <v>38</v>
      </c>
      <c r="L6" s="301" t="s">
        <v>39</v>
      </c>
      <c r="M6" s="301" t="s">
        <v>40</v>
      </c>
      <c r="N6" s="301" t="s">
        <v>41</v>
      </c>
      <c r="O6" s="302"/>
      <c r="P6" s="302"/>
      <c r="Q6" s="306"/>
      <c r="R6" s="302"/>
      <c r="S6" s="288"/>
      <c r="T6" s="288"/>
    </row>
    <row r="7" ht="16.5" customHeight="1" spans="1:20">
      <c r="A7" s="289">
        <v>1</v>
      </c>
      <c r="B7" s="11">
        <v>2</v>
      </c>
      <c r="C7" s="11">
        <v>3</v>
      </c>
      <c r="D7" s="11">
        <v>4</v>
      </c>
      <c r="E7" s="290">
        <v>5</v>
      </c>
      <c r="F7" s="291">
        <v>6</v>
      </c>
      <c r="G7" s="291">
        <v>7</v>
      </c>
      <c r="H7" s="290">
        <v>8</v>
      </c>
      <c r="I7" s="290">
        <v>9</v>
      </c>
      <c r="J7" s="291">
        <v>10</v>
      </c>
      <c r="K7" s="291">
        <v>11</v>
      </c>
      <c r="L7" s="290">
        <v>12</v>
      </c>
      <c r="M7" s="290">
        <v>13</v>
      </c>
      <c r="N7" s="291">
        <v>14</v>
      </c>
      <c r="O7" s="291">
        <v>15</v>
      </c>
      <c r="P7" s="290">
        <v>16</v>
      </c>
      <c r="Q7" s="307">
        <v>17</v>
      </c>
      <c r="R7" s="308">
        <v>18</v>
      </c>
      <c r="S7" s="308">
        <v>19</v>
      </c>
      <c r="T7" s="308">
        <v>20</v>
      </c>
    </row>
    <row r="8" ht="16.5" customHeight="1" spans="1:20">
      <c r="A8" s="31" t="s">
        <v>42</v>
      </c>
      <c r="B8" s="31" t="s">
        <v>43</v>
      </c>
      <c r="C8" s="16">
        <v>7134.21</v>
      </c>
      <c r="D8" s="16">
        <v>7134.21</v>
      </c>
      <c r="E8" s="16">
        <v>7134.21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6.5" customHeight="1" outlineLevel="1" spans="1:20">
      <c r="A9" s="248" t="s">
        <v>44</v>
      </c>
      <c r="B9" s="248" t="s">
        <v>43</v>
      </c>
      <c r="C9" s="292">
        <v>530.92</v>
      </c>
      <c r="D9" s="292">
        <v>530.92</v>
      </c>
      <c r="E9" s="292">
        <v>530.92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  <c r="T9" s="31"/>
    </row>
    <row r="10" ht="16.5" customHeight="1" outlineLevel="1" spans="1:20">
      <c r="A10" s="248" t="s">
        <v>45</v>
      </c>
      <c r="B10" s="248" t="s">
        <v>46</v>
      </c>
      <c r="C10" s="292">
        <v>169.06</v>
      </c>
      <c r="D10" s="292">
        <v>169.06</v>
      </c>
      <c r="E10" s="292">
        <v>169.06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  <c r="T10" s="31"/>
    </row>
    <row r="11" ht="16.5" customHeight="1" outlineLevel="1" spans="1:20">
      <c r="A11" s="248" t="s">
        <v>47</v>
      </c>
      <c r="B11" s="248" t="s">
        <v>48</v>
      </c>
      <c r="C11" s="292">
        <v>202.92</v>
      </c>
      <c r="D11" s="292">
        <v>202.92</v>
      </c>
      <c r="E11" s="292">
        <v>202.92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1"/>
      <c r="T11" s="31"/>
    </row>
    <row r="12" ht="16.5" customHeight="1" outlineLevel="1" spans="1:20">
      <c r="A12" s="248" t="s">
        <v>49</v>
      </c>
      <c r="B12" s="248" t="s">
        <v>50</v>
      </c>
      <c r="C12" s="292">
        <v>1370.35</v>
      </c>
      <c r="D12" s="292">
        <v>1370.35</v>
      </c>
      <c r="E12" s="292">
        <v>1370.35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  <c r="T12" s="31"/>
    </row>
    <row r="13" ht="16.5" customHeight="1" outlineLevel="1" spans="1:20">
      <c r="A13" s="248" t="s">
        <v>51</v>
      </c>
      <c r="B13" s="248" t="s">
        <v>52</v>
      </c>
      <c r="C13" s="292">
        <v>761.52</v>
      </c>
      <c r="D13" s="292">
        <v>761.52</v>
      </c>
      <c r="E13" s="292">
        <v>761.52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1"/>
      <c r="T13" s="31"/>
    </row>
    <row r="14" ht="16.5" customHeight="1" outlineLevel="1" spans="1:20">
      <c r="A14" s="248" t="s">
        <v>53</v>
      </c>
      <c r="B14" s="248" t="s">
        <v>54</v>
      </c>
      <c r="C14" s="194">
        <v>607.75</v>
      </c>
      <c r="D14" s="194">
        <v>607.75</v>
      </c>
      <c r="E14" s="194">
        <v>607.75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1"/>
      <c r="T14" s="31"/>
    </row>
    <row r="15" ht="16.5" customHeight="1" outlineLevel="1" spans="1:20">
      <c r="A15" s="248" t="s">
        <v>55</v>
      </c>
      <c r="B15" s="248" t="s">
        <v>56</v>
      </c>
      <c r="C15" s="194">
        <v>46.6</v>
      </c>
      <c r="D15" s="194">
        <v>46.6</v>
      </c>
      <c r="E15" s="194">
        <v>46.6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1"/>
      <c r="T15" s="31"/>
    </row>
    <row r="16" ht="16.5" customHeight="1" outlineLevel="1" spans="1:20">
      <c r="A16" s="248" t="s">
        <v>57</v>
      </c>
      <c r="B16" s="248" t="s">
        <v>58</v>
      </c>
      <c r="C16" s="292">
        <v>312.14</v>
      </c>
      <c r="D16" s="292">
        <v>312.14</v>
      </c>
      <c r="E16" s="292">
        <v>312.14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1"/>
      <c r="T16" s="31"/>
    </row>
    <row r="17" ht="16.5" customHeight="1" outlineLevel="1" spans="1:20">
      <c r="A17" s="248" t="s">
        <v>59</v>
      </c>
      <c r="B17" s="248" t="s">
        <v>60</v>
      </c>
      <c r="C17" s="292">
        <v>303.64</v>
      </c>
      <c r="D17" s="292">
        <v>303.64</v>
      </c>
      <c r="E17" s="292">
        <v>303.64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1"/>
      <c r="T17" s="31"/>
    </row>
    <row r="18" ht="16.5" customHeight="1" outlineLevel="1" spans="1:20">
      <c r="A18" s="248" t="s">
        <v>61</v>
      </c>
      <c r="B18" s="248" t="s">
        <v>62</v>
      </c>
      <c r="C18" s="292">
        <v>235.29</v>
      </c>
      <c r="D18" s="292">
        <v>235.29</v>
      </c>
      <c r="E18" s="292">
        <v>235.29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1"/>
      <c r="T18" s="31"/>
    </row>
    <row r="19" ht="16.5" customHeight="1" outlineLevel="1" spans="1:20">
      <c r="A19" s="248" t="s">
        <v>63</v>
      </c>
      <c r="B19" s="248" t="s">
        <v>64</v>
      </c>
      <c r="C19" s="292">
        <v>39.62</v>
      </c>
      <c r="D19" s="292">
        <v>39.62</v>
      </c>
      <c r="E19" s="292">
        <v>39.62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1"/>
      <c r="T19" s="31"/>
    </row>
    <row r="20" ht="16.5" customHeight="1" outlineLevel="1" spans="1:20">
      <c r="A20" s="248" t="s">
        <v>65</v>
      </c>
      <c r="B20" s="248" t="s">
        <v>66</v>
      </c>
      <c r="C20" s="292">
        <v>356.39</v>
      </c>
      <c r="D20" s="292">
        <v>356.39</v>
      </c>
      <c r="E20" s="292">
        <v>356.39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1"/>
      <c r="T20" s="31"/>
    </row>
    <row r="21" ht="16.5" customHeight="1" outlineLevel="1" spans="1:20">
      <c r="A21" s="248" t="s">
        <v>67</v>
      </c>
      <c r="B21" s="248" t="s">
        <v>68</v>
      </c>
      <c r="C21" s="292">
        <v>280.98</v>
      </c>
      <c r="D21" s="292">
        <v>280.98</v>
      </c>
      <c r="E21" s="292">
        <v>280.98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1"/>
      <c r="T21" s="31"/>
    </row>
    <row r="22" ht="16.5" customHeight="1" outlineLevel="1" spans="1:20">
      <c r="A22" s="248" t="s">
        <v>69</v>
      </c>
      <c r="B22" s="248" t="s">
        <v>70</v>
      </c>
      <c r="C22" s="195">
        <v>256.85</v>
      </c>
      <c r="D22" s="195">
        <v>256.85</v>
      </c>
      <c r="E22" s="195">
        <v>256.85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1"/>
      <c r="T22" s="31"/>
    </row>
    <row r="23" ht="16.5" customHeight="1" outlineLevel="1" spans="1:20">
      <c r="A23" s="248" t="s">
        <v>71</v>
      </c>
      <c r="B23" s="248" t="s">
        <v>72</v>
      </c>
      <c r="C23" s="177">
        <v>168.52</v>
      </c>
      <c r="D23" s="177">
        <v>168.52</v>
      </c>
      <c r="E23" s="177">
        <v>168.52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1"/>
      <c r="T23" s="31"/>
    </row>
    <row r="24" ht="16.5" customHeight="1" outlineLevel="1" spans="1:20">
      <c r="A24" s="248" t="s">
        <v>73</v>
      </c>
      <c r="B24" s="248" t="s">
        <v>74</v>
      </c>
      <c r="C24" s="177">
        <v>318.96</v>
      </c>
      <c r="D24" s="177">
        <v>318.96</v>
      </c>
      <c r="E24" s="177">
        <v>318.96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31"/>
      <c r="T24" s="31"/>
    </row>
    <row r="25" ht="16.5" customHeight="1" outlineLevel="1" spans="1:20">
      <c r="A25" s="248" t="s">
        <v>75</v>
      </c>
      <c r="B25" s="248" t="s">
        <v>76</v>
      </c>
      <c r="C25" s="177">
        <v>341.31</v>
      </c>
      <c r="D25" s="177">
        <v>341.31</v>
      </c>
      <c r="E25" s="177">
        <v>341.31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31"/>
      <c r="T25" s="31"/>
    </row>
    <row r="26" ht="16.5" customHeight="1" outlineLevel="1" spans="1:20">
      <c r="A26" s="248" t="s">
        <v>77</v>
      </c>
      <c r="B26" s="248" t="s">
        <v>78</v>
      </c>
      <c r="C26" s="177">
        <v>240.16</v>
      </c>
      <c r="D26" s="177">
        <v>240.16</v>
      </c>
      <c r="E26" s="177">
        <v>240.16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31"/>
      <c r="T26" s="31"/>
    </row>
    <row r="27" ht="16.5" customHeight="1" outlineLevel="1" spans="1:20">
      <c r="A27" s="248"/>
      <c r="B27" s="248" t="s">
        <v>79</v>
      </c>
      <c r="C27" s="177">
        <v>591.23</v>
      </c>
      <c r="D27" s="177">
        <v>591.23</v>
      </c>
      <c r="E27" s="177">
        <v>591.23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1"/>
      <c r="T27" s="31"/>
    </row>
    <row r="28" ht="12.75" customHeight="1" spans="1:20">
      <c r="A28" s="293" t="s">
        <v>29</v>
      </c>
      <c r="B28" s="294"/>
      <c r="C28" s="16">
        <v>7134.21</v>
      </c>
      <c r="D28" s="16">
        <v>7134.21</v>
      </c>
      <c r="E28" s="16">
        <v>7134.21</v>
      </c>
      <c r="F28" s="16"/>
      <c r="G28" s="16"/>
      <c r="H28" s="16"/>
      <c r="I28" s="16"/>
      <c r="J28" s="16"/>
      <c r="K28" s="16"/>
      <c r="L28" s="16"/>
      <c r="M28" s="16"/>
      <c r="N28" s="16">
        <v>100</v>
      </c>
      <c r="O28" s="16"/>
      <c r="P28" s="16"/>
      <c r="Q28" s="16"/>
      <c r="R28" s="16"/>
      <c r="S28" s="16"/>
      <c r="T28" s="1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28:B2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44"/>
  <sheetViews>
    <sheetView showZeros="0" topLeftCell="A7" workbookViewId="0">
      <selection activeCell="H7" sqref="H7"/>
    </sheetView>
  </sheetViews>
  <sheetFormatPr defaultColWidth="9.13333333333333" defaultRowHeight="14.25" customHeight="1"/>
  <cols>
    <col min="1" max="1" width="30.3833333333333" customWidth="1"/>
    <col min="2" max="2" width="37.75" customWidth="1"/>
    <col min="3" max="3" width="18.8833333333333" customWidth="1"/>
    <col min="4" max="4" width="21" customWidth="1"/>
    <col min="5" max="5" width="18.8833333333333" customWidth="1"/>
    <col min="6" max="6" width="20.1333333333333" customWidth="1"/>
    <col min="7" max="7" width="18.8833333333333" customWidth="1"/>
    <col min="8" max="8" width="19.8833333333333" customWidth="1"/>
    <col min="9" max="9" width="21.25" customWidth="1"/>
    <col min="10" max="10" width="15.6333333333333" customWidth="1"/>
    <col min="11" max="11" width="16.3833333333333" customWidth="1"/>
    <col min="12" max="12" width="13.6333333333333" customWidth="1"/>
    <col min="13" max="17" width="18.8833333333333" customWidth="1"/>
  </cols>
  <sheetData>
    <row r="1" ht="15.75" customHeight="1" spans="17:17">
      <c r="Q1" s="39" t="s">
        <v>80</v>
      </c>
    </row>
    <row r="2" ht="28.5" customHeight="1" spans="1:17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61" t="str">
        <f>"单位名称："&amp;"曲靖市沾益区卫生健康局"</f>
        <v>单位名称：曲靖市沾益区卫生健康局</v>
      </c>
      <c r="B3" s="262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319" t="s">
        <v>2</v>
      </c>
    </row>
    <row r="4" ht="17.25" customHeight="1" spans="1:17">
      <c r="A4" s="263" t="s">
        <v>82</v>
      </c>
      <c r="B4" s="264" t="s">
        <v>83</v>
      </c>
      <c r="C4" s="265" t="s">
        <v>29</v>
      </c>
      <c r="D4" s="266" t="s">
        <v>84</v>
      </c>
      <c r="E4" s="10"/>
      <c r="F4" s="266" t="s">
        <v>85</v>
      </c>
      <c r="G4" s="10"/>
      <c r="H4" s="267" t="s">
        <v>32</v>
      </c>
      <c r="I4" s="273" t="s">
        <v>33</v>
      </c>
      <c r="J4" s="264" t="s">
        <v>86</v>
      </c>
      <c r="K4" s="274" t="s">
        <v>34</v>
      </c>
      <c r="L4" s="266" t="s">
        <v>36</v>
      </c>
      <c r="M4" s="275"/>
      <c r="N4" s="275"/>
      <c r="O4" s="275"/>
      <c r="P4" s="275"/>
      <c r="Q4" s="279"/>
    </row>
    <row r="5" ht="26.25" customHeight="1" spans="1:17">
      <c r="A5" s="10"/>
      <c r="B5" s="268"/>
      <c r="C5" s="268"/>
      <c r="D5" s="268" t="s">
        <v>29</v>
      </c>
      <c r="E5" s="268" t="s">
        <v>87</v>
      </c>
      <c r="F5" s="268" t="s">
        <v>29</v>
      </c>
      <c r="G5" s="269" t="s">
        <v>87</v>
      </c>
      <c r="H5" s="268"/>
      <c r="I5" s="268"/>
      <c r="J5" s="268"/>
      <c r="K5" s="269"/>
      <c r="L5" s="268" t="s">
        <v>31</v>
      </c>
      <c r="M5" s="276" t="s">
        <v>88</v>
      </c>
      <c r="N5" s="276" t="s">
        <v>89</v>
      </c>
      <c r="O5" s="276" t="s">
        <v>90</v>
      </c>
      <c r="P5" s="276" t="s">
        <v>91</v>
      </c>
      <c r="Q5" s="276" t="s">
        <v>92</v>
      </c>
    </row>
    <row r="6" ht="16.5" customHeight="1" spans="1:17">
      <c r="A6" s="10">
        <v>1</v>
      </c>
      <c r="B6" s="268">
        <v>2</v>
      </c>
      <c r="C6" s="268">
        <v>3</v>
      </c>
      <c r="D6" s="268">
        <v>4</v>
      </c>
      <c r="E6" s="270">
        <v>5</v>
      </c>
      <c r="F6" s="271">
        <v>6</v>
      </c>
      <c r="G6" s="270">
        <v>7</v>
      </c>
      <c r="H6" s="271">
        <v>8</v>
      </c>
      <c r="I6" s="270">
        <v>9</v>
      </c>
      <c r="J6" s="270">
        <v>10</v>
      </c>
      <c r="K6" s="270">
        <v>11</v>
      </c>
      <c r="L6" s="270">
        <v>12</v>
      </c>
      <c r="M6" s="277">
        <v>13</v>
      </c>
      <c r="N6" s="278">
        <v>14</v>
      </c>
      <c r="O6" s="278">
        <v>15</v>
      </c>
      <c r="P6" s="278">
        <v>16</v>
      </c>
      <c r="Q6" s="278">
        <v>17</v>
      </c>
    </row>
    <row r="7" ht="19.5" customHeight="1" spans="1:17">
      <c r="A7" s="31" t="s">
        <v>93</v>
      </c>
      <c r="B7" s="31" t="s">
        <v>94</v>
      </c>
      <c r="C7" s="16">
        <v>0.15</v>
      </c>
      <c r="D7" s="16">
        <v>0.15</v>
      </c>
      <c r="E7" s="16">
        <v>0.15</v>
      </c>
      <c r="F7" s="16"/>
      <c r="G7" s="16"/>
      <c r="H7" s="16">
        <v>0.15</v>
      </c>
      <c r="I7" s="16"/>
      <c r="J7" s="16"/>
      <c r="K7" s="16"/>
      <c r="L7" s="16"/>
      <c r="M7" s="16"/>
      <c r="N7" s="16"/>
      <c r="O7" s="16"/>
      <c r="P7" s="16"/>
      <c r="Q7" s="16"/>
    </row>
    <row r="8" ht="19.5" customHeight="1" spans="1:17">
      <c r="A8" s="248" t="s">
        <v>95</v>
      </c>
      <c r="B8" s="248" t="s">
        <v>96</v>
      </c>
      <c r="C8" s="16">
        <v>0.15</v>
      </c>
      <c r="D8" s="16">
        <v>0.15</v>
      </c>
      <c r="E8" s="16">
        <v>0.15</v>
      </c>
      <c r="F8" s="16"/>
      <c r="G8" s="16"/>
      <c r="H8" s="16">
        <v>0.15</v>
      </c>
      <c r="I8" s="16"/>
      <c r="J8" s="16"/>
      <c r="K8" s="16"/>
      <c r="L8" s="16"/>
      <c r="M8" s="16"/>
      <c r="N8" s="16"/>
      <c r="O8" s="16"/>
      <c r="P8" s="16"/>
      <c r="Q8" s="16"/>
    </row>
    <row r="9" ht="19.5" customHeight="1" spans="1:17">
      <c r="A9" s="249" t="s">
        <v>97</v>
      </c>
      <c r="B9" s="249" t="s">
        <v>96</v>
      </c>
      <c r="C9" s="16">
        <v>0.15</v>
      </c>
      <c r="D9" s="16">
        <v>0.15</v>
      </c>
      <c r="E9" s="16">
        <v>0.15</v>
      </c>
      <c r="F9" s="16"/>
      <c r="G9" s="16"/>
      <c r="H9" s="16">
        <v>0.15</v>
      </c>
      <c r="I9" s="16"/>
      <c r="J9" s="16"/>
      <c r="K9" s="16"/>
      <c r="L9" s="16"/>
      <c r="M9" s="16"/>
      <c r="N9" s="16"/>
      <c r="O9" s="16"/>
      <c r="P9" s="16"/>
      <c r="Q9" s="16"/>
    </row>
    <row r="10" ht="19.5" customHeight="1" spans="1:17">
      <c r="A10" s="31" t="s">
        <v>98</v>
      </c>
      <c r="B10" s="31" t="s">
        <v>99</v>
      </c>
      <c r="C10" s="16">
        <f t="shared" ref="C10:H10" si="0">C11+C16</f>
        <v>1455.57</v>
      </c>
      <c r="D10" s="16">
        <f t="shared" si="0"/>
        <v>1455.57</v>
      </c>
      <c r="E10" s="16">
        <f t="shared" si="0"/>
        <v>1455.57</v>
      </c>
      <c r="F10" s="16"/>
      <c r="G10" s="16"/>
      <c r="H10" s="16">
        <f t="shared" si="0"/>
        <v>1455.57</v>
      </c>
      <c r="I10" s="16"/>
      <c r="J10" s="16"/>
      <c r="K10" s="16"/>
      <c r="L10" s="16"/>
      <c r="M10" s="16"/>
      <c r="N10" s="16"/>
      <c r="O10" s="16"/>
      <c r="P10" s="16"/>
      <c r="Q10" s="16"/>
    </row>
    <row r="11" ht="19.5" customHeight="1" spans="1:17">
      <c r="A11" s="248" t="s">
        <v>100</v>
      </c>
      <c r="B11" s="248" t="s">
        <v>101</v>
      </c>
      <c r="C11" s="16">
        <v>1426.1</v>
      </c>
      <c r="D11" s="16">
        <v>1426.1</v>
      </c>
      <c r="E11" s="16">
        <v>1426.1</v>
      </c>
      <c r="F11" s="16"/>
      <c r="G11" s="16"/>
      <c r="H11" s="16">
        <v>1426.1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19.5" customHeight="1" spans="1:17">
      <c r="A12" s="249" t="s">
        <v>102</v>
      </c>
      <c r="B12" s="249" t="s">
        <v>103</v>
      </c>
      <c r="C12" s="16">
        <v>17.28</v>
      </c>
      <c r="D12" s="16">
        <v>17.28</v>
      </c>
      <c r="E12" s="16">
        <v>17.28</v>
      </c>
      <c r="F12" s="16"/>
      <c r="G12" s="16"/>
      <c r="H12" s="16">
        <v>17.28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19.5" customHeight="1" spans="1:17">
      <c r="A13" s="249" t="s">
        <v>104</v>
      </c>
      <c r="B13" s="249" t="s">
        <v>105</v>
      </c>
      <c r="C13" s="16">
        <v>401.73</v>
      </c>
      <c r="D13" s="16">
        <v>401.73</v>
      </c>
      <c r="E13" s="16">
        <v>401.73</v>
      </c>
      <c r="F13" s="16"/>
      <c r="G13" s="16"/>
      <c r="H13" s="16">
        <v>401.73</v>
      </c>
      <c r="I13" s="16"/>
      <c r="J13" s="16"/>
      <c r="K13" s="16"/>
      <c r="L13" s="16"/>
      <c r="M13" s="16"/>
      <c r="N13" s="16"/>
      <c r="O13" s="16"/>
      <c r="P13" s="16"/>
      <c r="Q13" s="16"/>
    </row>
    <row r="14" ht="19.5" customHeight="1" spans="1:17">
      <c r="A14" s="249" t="s">
        <v>106</v>
      </c>
      <c r="B14" s="249" t="s">
        <v>107</v>
      </c>
      <c r="C14" s="16">
        <v>949.32</v>
      </c>
      <c r="D14" s="16">
        <v>949.32</v>
      </c>
      <c r="E14" s="16">
        <v>949.32</v>
      </c>
      <c r="F14" s="16"/>
      <c r="G14" s="16"/>
      <c r="H14" s="16">
        <v>949.32</v>
      </c>
      <c r="I14" s="16"/>
      <c r="J14" s="16"/>
      <c r="K14" s="16"/>
      <c r="L14" s="16"/>
      <c r="M14" s="16"/>
      <c r="N14" s="16"/>
      <c r="O14" s="16"/>
      <c r="P14" s="16"/>
      <c r="Q14" s="16"/>
    </row>
    <row r="15" ht="19.5" customHeight="1" spans="1:17">
      <c r="A15" s="249" t="s">
        <v>108</v>
      </c>
      <c r="B15" s="249" t="s">
        <v>109</v>
      </c>
      <c r="C15" s="16">
        <v>57.77</v>
      </c>
      <c r="D15" s="16">
        <v>57.77</v>
      </c>
      <c r="E15" s="16">
        <v>57.77</v>
      </c>
      <c r="F15" s="16"/>
      <c r="G15" s="16"/>
      <c r="H15" s="16">
        <v>57.77</v>
      </c>
      <c r="I15" s="16"/>
      <c r="J15" s="16"/>
      <c r="K15" s="16"/>
      <c r="L15" s="16"/>
      <c r="M15" s="16"/>
      <c r="N15" s="16"/>
      <c r="O15" s="16"/>
      <c r="P15" s="16"/>
      <c r="Q15" s="16"/>
    </row>
    <row r="16" ht="19.5" customHeight="1" spans="1:17">
      <c r="A16" s="248" t="s">
        <v>110</v>
      </c>
      <c r="B16" s="248" t="s">
        <v>111</v>
      </c>
      <c r="C16" s="16">
        <v>29.47</v>
      </c>
      <c r="D16" s="16">
        <v>29.47</v>
      </c>
      <c r="E16" s="16">
        <v>29.47</v>
      </c>
      <c r="F16" s="16"/>
      <c r="G16" s="16"/>
      <c r="H16" s="16">
        <v>29.47</v>
      </c>
      <c r="I16" s="16"/>
      <c r="J16" s="16"/>
      <c r="K16" s="16"/>
      <c r="L16" s="16"/>
      <c r="M16" s="16"/>
      <c r="N16" s="16"/>
      <c r="O16" s="16"/>
      <c r="P16" s="16"/>
      <c r="Q16" s="16"/>
    </row>
    <row r="17" ht="19.5" customHeight="1" spans="1:17">
      <c r="A17" s="249" t="s">
        <v>112</v>
      </c>
      <c r="B17" s="249" t="s">
        <v>111</v>
      </c>
      <c r="C17" s="16">
        <v>29.47</v>
      </c>
      <c r="D17" s="16">
        <v>29.47</v>
      </c>
      <c r="E17" s="16">
        <v>29.47</v>
      </c>
      <c r="F17" s="16"/>
      <c r="G17" s="16"/>
      <c r="H17" s="16">
        <v>29.47</v>
      </c>
      <c r="I17" s="16"/>
      <c r="J17" s="16"/>
      <c r="K17" s="16"/>
      <c r="L17" s="16"/>
      <c r="M17" s="16"/>
      <c r="N17" s="16"/>
      <c r="O17" s="16"/>
      <c r="P17" s="16"/>
      <c r="Q17" s="16"/>
    </row>
    <row r="18" ht="19.5" customHeight="1" spans="1:17">
      <c r="A18" s="31" t="s">
        <v>113</v>
      </c>
      <c r="B18" s="31" t="s">
        <v>114</v>
      </c>
      <c r="C18" s="16">
        <f t="shared" ref="C18:H18" si="1">C19+C22+C24+C26+C36</f>
        <v>5223.28</v>
      </c>
      <c r="D18" s="16">
        <f t="shared" si="1"/>
        <v>5223.28</v>
      </c>
      <c r="E18" s="16">
        <f t="shared" si="1"/>
        <v>5223.28</v>
      </c>
      <c r="F18" s="16"/>
      <c r="G18" s="16"/>
      <c r="H18" s="16">
        <f t="shared" si="1"/>
        <v>5223.28</v>
      </c>
      <c r="I18" s="16"/>
      <c r="J18" s="16"/>
      <c r="K18" s="16"/>
      <c r="L18" s="16"/>
      <c r="M18" s="16"/>
      <c r="N18" s="16"/>
      <c r="O18" s="16"/>
      <c r="P18" s="16"/>
      <c r="Q18" s="16">
        <v>100</v>
      </c>
    </row>
    <row r="19" ht="19.5" customHeight="1" spans="1:17">
      <c r="A19" s="248" t="s">
        <v>115</v>
      </c>
      <c r="B19" s="248" t="s">
        <v>116</v>
      </c>
      <c r="C19" s="16">
        <f t="shared" ref="C19:H19" si="2">C20+C21</f>
        <v>388.86</v>
      </c>
      <c r="D19" s="16">
        <f t="shared" si="2"/>
        <v>388.86</v>
      </c>
      <c r="E19" s="16">
        <f t="shared" si="2"/>
        <v>388.86</v>
      </c>
      <c r="F19" s="16"/>
      <c r="G19" s="16"/>
      <c r="H19" s="16">
        <f t="shared" si="2"/>
        <v>388.86</v>
      </c>
      <c r="I19" s="16"/>
      <c r="J19" s="16"/>
      <c r="K19" s="16"/>
      <c r="L19" s="16"/>
      <c r="M19" s="16"/>
      <c r="N19" s="16"/>
      <c r="O19" s="16"/>
      <c r="P19" s="16"/>
      <c r="Q19" s="16"/>
    </row>
    <row r="20" ht="19.5" customHeight="1" spans="1:17">
      <c r="A20" s="249" t="s">
        <v>117</v>
      </c>
      <c r="B20" s="249" t="s">
        <v>118</v>
      </c>
      <c r="C20" s="16">
        <v>359.71</v>
      </c>
      <c r="D20" s="16">
        <v>359.71</v>
      </c>
      <c r="E20" s="16">
        <v>359.71</v>
      </c>
      <c r="F20" s="16"/>
      <c r="G20" s="16"/>
      <c r="H20" s="16">
        <v>359.71</v>
      </c>
      <c r="I20" s="16"/>
      <c r="J20" s="16"/>
      <c r="K20" s="16"/>
      <c r="L20" s="16"/>
      <c r="M20" s="16"/>
      <c r="N20" s="16"/>
      <c r="O20" s="16"/>
      <c r="P20" s="16"/>
      <c r="Q20" s="16"/>
    </row>
    <row r="21" ht="19.5" customHeight="1" spans="1:17">
      <c r="A21" s="249" t="s">
        <v>119</v>
      </c>
      <c r="B21" s="249" t="s">
        <v>120</v>
      </c>
      <c r="C21" s="16">
        <v>29.15</v>
      </c>
      <c r="D21" s="16">
        <v>29.15</v>
      </c>
      <c r="E21" s="16">
        <v>29.15</v>
      </c>
      <c r="F21" s="16"/>
      <c r="G21" s="16"/>
      <c r="H21" s="16">
        <v>29.15</v>
      </c>
      <c r="I21" s="16"/>
      <c r="J21" s="16"/>
      <c r="K21" s="16"/>
      <c r="L21" s="16"/>
      <c r="M21" s="16"/>
      <c r="N21" s="16"/>
      <c r="O21" s="16"/>
      <c r="P21" s="16"/>
      <c r="Q21" s="16"/>
    </row>
    <row r="22" ht="19.5" customHeight="1" spans="1:17">
      <c r="A22" s="248" t="s">
        <v>121</v>
      </c>
      <c r="B22" s="248" t="s">
        <v>122</v>
      </c>
      <c r="C22" s="16">
        <f t="shared" ref="C22:H22" si="3">C23</f>
        <v>1147.68</v>
      </c>
      <c r="D22" s="16">
        <f t="shared" si="3"/>
        <v>1147.68</v>
      </c>
      <c r="E22" s="16">
        <f t="shared" si="3"/>
        <v>1147.68</v>
      </c>
      <c r="F22" s="16"/>
      <c r="G22" s="16"/>
      <c r="H22" s="16">
        <f t="shared" si="3"/>
        <v>1147.68</v>
      </c>
      <c r="I22" s="16"/>
      <c r="J22" s="16"/>
      <c r="K22" s="16"/>
      <c r="L22" s="16"/>
      <c r="M22" s="16"/>
      <c r="N22" s="16"/>
      <c r="O22" s="16"/>
      <c r="P22" s="16"/>
      <c r="Q22" s="16"/>
    </row>
    <row r="23" ht="19.5" customHeight="1" spans="1:17">
      <c r="A23" s="249" t="s">
        <v>123</v>
      </c>
      <c r="B23" s="249" t="s">
        <v>124</v>
      </c>
      <c r="C23" s="16">
        <v>1147.68</v>
      </c>
      <c r="D23" s="16">
        <v>1147.68</v>
      </c>
      <c r="E23" s="16">
        <v>1147.68</v>
      </c>
      <c r="F23" s="16"/>
      <c r="G23" s="16"/>
      <c r="H23" s="16">
        <v>1147.68</v>
      </c>
      <c r="I23" s="16"/>
      <c r="J23" s="16"/>
      <c r="K23" s="16"/>
      <c r="L23" s="16"/>
      <c r="M23" s="16"/>
      <c r="N23" s="16"/>
      <c r="O23" s="16"/>
      <c r="P23" s="16"/>
      <c r="Q23" s="16"/>
    </row>
    <row r="24" ht="19.5" customHeight="1" spans="1:17">
      <c r="A24" s="248" t="s">
        <v>125</v>
      </c>
      <c r="B24" s="248" t="s">
        <v>126</v>
      </c>
      <c r="C24" s="16">
        <v>2148.87</v>
      </c>
      <c r="D24" s="16">
        <v>2148.87</v>
      </c>
      <c r="E24" s="16">
        <v>2148.87</v>
      </c>
      <c r="F24" s="16"/>
      <c r="G24" s="16"/>
      <c r="H24" s="16">
        <v>2148.87</v>
      </c>
      <c r="I24" s="16"/>
      <c r="J24" s="16"/>
      <c r="K24" s="16"/>
      <c r="L24" s="16"/>
      <c r="M24" s="16"/>
      <c r="N24" s="16"/>
      <c r="O24" s="16"/>
      <c r="P24" s="16"/>
      <c r="Q24" s="16"/>
    </row>
    <row r="25" ht="19.5" customHeight="1" spans="1:17">
      <c r="A25" s="249" t="s">
        <v>127</v>
      </c>
      <c r="B25" s="249" t="s">
        <v>128</v>
      </c>
      <c r="C25" s="16">
        <v>2148.87</v>
      </c>
      <c r="D25" s="16">
        <v>2148.87</v>
      </c>
      <c r="E25" s="16">
        <v>2148.87</v>
      </c>
      <c r="F25" s="16"/>
      <c r="G25" s="16"/>
      <c r="H25" s="16">
        <v>2148.87</v>
      </c>
      <c r="I25" s="16"/>
      <c r="J25" s="16"/>
      <c r="K25" s="16"/>
      <c r="L25" s="16"/>
      <c r="M25" s="16"/>
      <c r="N25" s="16"/>
      <c r="O25" s="16"/>
      <c r="P25" s="16"/>
      <c r="Q25" s="16"/>
    </row>
    <row r="26" ht="19.5" customHeight="1" spans="1:17">
      <c r="A26" s="248" t="s">
        <v>129</v>
      </c>
      <c r="B26" s="248" t="s">
        <v>130</v>
      </c>
      <c r="C26" s="16">
        <f t="shared" ref="C26:H26" si="4">C27+C28+C29+C30</f>
        <v>1125.14</v>
      </c>
      <c r="D26" s="16">
        <f t="shared" si="4"/>
        <v>1125.14</v>
      </c>
      <c r="E26" s="16">
        <f t="shared" si="4"/>
        <v>1125.14</v>
      </c>
      <c r="F26" s="16"/>
      <c r="G26" s="16"/>
      <c r="H26" s="16">
        <f t="shared" si="4"/>
        <v>1125.14</v>
      </c>
      <c r="I26" s="16"/>
      <c r="J26" s="16"/>
      <c r="K26" s="16"/>
      <c r="L26" s="16"/>
      <c r="M26" s="16"/>
      <c r="N26" s="16"/>
      <c r="O26" s="16"/>
      <c r="P26" s="16"/>
      <c r="Q26" s="16">
        <v>100</v>
      </c>
    </row>
    <row r="27" ht="19.5" customHeight="1" spans="1:17">
      <c r="A27" s="249" t="s">
        <v>131</v>
      </c>
      <c r="B27" s="249" t="s">
        <v>132</v>
      </c>
      <c r="C27" s="16">
        <v>428.63</v>
      </c>
      <c r="D27" s="16">
        <v>428.63</v>
      </c>
      <c r="E27" s="16">
        <v>428.63</v>
      </c>
      <c r="F27" s="16"/>
      <c r="G27" s="16"/>
      <c r="H27" s="16">
        <v>428.63</v>
      </c>
      <c r="I27" s="16"/>
      <c r="J27" s="16"/>
      <c r="K27" s="16"/>
      <c r="L27" s="16"/>
      <c r="M27" s="16"/>
      <c r="N27" s="16"/>
      <c r="O27" s="16"/>
      <c r="P27" s="16"/>
      <c r="Q27" s="16"/>
    </row>
    <row r="28" ht="19.5" customHeight="1" spans="1:17">
      <c r="A28" s="249" t="s">
        <v>133</v>
      </c>
      <c r="B28" s="249" t="s">
        <v>134</v>
      </c>
      <c r="C28" s="16">
        <v>121.08</v>
      </c>
      <c r="D28" s="16">
        <v>121.08</v>
      </c>
      <c r="E28" s="16">
        <v>121.08</v>
      </c>
      <c r="F28" s="16"/>
      <c r="G28" s="16"/>
      <c r="H28" s="16">
        <v>121.08</v>
      </c>
      <c r="I28" s="16"/>
      <c r="J28" s="16"/>
      <c r="K28" s="16"/>
      <c r="L28" s="16"/>
      <c r="M28" s="16"/>
      <c r="N28" s="16"/>
      <c r="O28" s="16"/>
      <c r="P28" s="16"/>
      <c r="Q28" s="16">
        <v>100</v>
      </c>
    </row>
    <row r="29" ht="19.5" customHeight="1" spans="1:17">
      <c r="A29" s="249" t="s">
        <v>135</v>
      </c>
      <c r="B29" s="249" t="s">
        <v>136</v>
      </c>
      <c r="C29" s="16">
        <v>540.19</v>
      </c>
      <c r="D29" s="16">
        <v>540.19</v>
      </c>
      <c r="E29" s="16">
        <v>540.19</v>
      </c>
      <c r="F29" s="16"/>
      <c r="G29" s="16"/>
      <c r="H29" s="16">
        <v>540.19</v>
      </c>
      <c r="I29" s="16"/>
      <c r="J29" s="16"/>
      <c r="K29" s="16"/>
      <c r="L29" s="16"/>
      <c r="M29" s="16"/>
      <c r="N29" s="16"/>
      <c r="O29" s="16"/>
      <c r="P29" s="16"/>
      <c r="Q29" s="16"/>
    </row>
    <row r="30" ht="19.5" customHeight="1" spans="1:17">
      <c r="A30" s="249" t="s">
        <v>137</v>
      </c>
      <c r="B30" s="249" t="s">
        <v>138</v>
      </c>
      <c r="C30" s="16">
        <v>35.24</v>
      </c>
      <c r="D30" s="16">
        <v>35.24</v>
      </c>
      <c r="E30" s="16">
        <v>35.24</v>
      </c>
      <c r="F30" s="16"/>
      <c r="G30" s="16"/>
      <c r="H30" s="16">
        <v>35.24</v>
      </c>
      <c r="I30" s="16"/>
      <c r="J30" s="16"/>
      <c r="K30" s="16"/>
      <c r="L30" s="16"/>
      <c r="M30" s="16"/>
      <c r="N30" s="16"/>
      <c r="O30" s="16"/>
      <c r="P30" s="16"/>
      <c r="Q30" s="16"/>
    </row>
    <row r="31" ht="19.5" customHeight="1" spans="1:17">
      <c r="A31" s="249" t="s">
        <v>139</v>
      </c>
      <c r="B31" s="249" t="s">
        <v>140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ht="19.5" customHeight="1" spans="1:17">
      <c r="A32" s="249" t="s">
        <v>141</v>
      </c>
      <c r="B32" s="249" t="s">
        <v>142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ht="19.5" customHeight="1" spans="1:17">
      <c r="A33" s="249" t="s">
        <v>143</v>
      </c>
      <c r="B33" s="249" t="s">
        <v>144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ht="19.5" customHeight="1" spans="1:17">
      <c r="A34" s="248" t="s">
        <v>145</v>
      </c>
      <c r="B34" s="248" t="s">
        <v>146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ht="19.5" customHeight="1" spans="1:17">
      <c r="A35" s="249" t="s">
        <v>147</v>
      </c>
      <c r="B35" s="249" t="s">
        <v>148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ht="19.5" customHeight="1" spans="1:17">
      <c r="A36" s="248" t="s">
        <v>149</v>
      </c>
      <c r="B36" s="248" t="s">
        <v>150</v>
      </c>
      <c r="C36" s="16">
        <f t="shared" ref="C36:H36" si="5">C37+C38+C39+C40</f>
        <v>412.73</v>
      </c>
      <c r="D36" s="16">
        <f t="shared" si="5"/>
        <v>412.73</v>
      </c>
      <c r="E36" s="16">
        <f t="shared" si="5"/>
        <v>412.73</v>
      </c>
      <c r="F36" s="16"/>
      <c r="G36" s="16"/>
      <c r="H36" s="16">
        <f t="shared" si="5"/>
        <v>412.73</v>
      </c>
      <c r="I36" s="16"/>
      <c r="J36" s="16"/>
      <c r="K36" s="16"/>
      <c r="L36" s="16"/>
      <c r="M36" s="16"/>
      <c r="N36" s="16"/>
      <c r="O36" s="16"/>
      <c r="P36" s="16"/>
      <c r="Q36" s="16"/>
    </row>
    <row r="37" ht="19.5" customHeight="1" spans="1:17">
      <c r="A37" s="249" t="s">
        <v>151</v>
      </c>
      <c r="B37" s="249" t="s">
        <v>152</v>
      </c>
      <c r="C37" s="16">
        <v>19.94</v>
      </c>
      <c r="D37" s="16">
        <v>19.94</v>
      </c>
      <c r="E37" s="16">
        <v>19.94</v>
      </c>
      <c r="F37" s="16"/>
      <c r="G37" s="16"/>
      <c r="H37" s="16">
        <v>19.94</v>
      </c>
      <c r="I37" s="16"/>
      <c r="J37" s="16"/>
      <c r="K37" s="16"/>
      <c r="L37" s="16"/>
      <c r="M37" s="16"/>
      <c r="N37" s="16"/>
      <c r="O37" s="16"/>
      <c r="P37" s="16"/>
      <c r="Q37" s="16"/>
    </row>
    <row r="38" ht="19.5" customHeight="1" spans="1:17">
      <c r="A38" s="249" t="s">
        <v>153</v>
      </c>
      <c r="B38" s="249" t="s">
        <v>154</v>
      </c>
      <c r="C38" s="16">
        <v>210.99</v>
      </c>
      <c r="D38" s="16">
        <v>210.99</v>
      </c>
      <c r="E38" s="16">
        <v>210.99</v>
      </c>
      <c r="F38" s="16"/>
      <c r="G38" s="16"/>
      <c r="H38" s="16">
        <v>210.99</v>
      </c>
      <c r="I38" s="16"/>
      <c r="J38" s="16"/>
      <c r="K38" s="16"/>
      <c r="L38" s="16"/>
      <c r="M38" s="16"/>
      <c r="N38" s="16"/>
      <c r="O38" s="16"/>
      <c r="P38" s="16"/>
      <c r="Q38" s="16"/>
    </row>
    <row r="39" ht="19.5" customHeight="1" spans="1:17">
      <c r="A39" s="249" t="s">
        <v>155</v>
      </c>
      <c r="B39" s="249" t="s">
        <v>156</v>
      </c>
      <c r="C39" s="16">
        <v>159.38</v>
      </c>
      <c r="D39" s="16">
        <v>159.38</v>
      </c>
      <c r="E39" s="16">
        <v>159.38</v>
      </c>
      <c r="F39" s="16"/>
      <c r="G39" s="16"/>
      <c r="H39" s="16">
        <v>159.38</v>
      </c>
      <c r="I39" s="16"/>
      <c r="J39" s="16"/>
      <c r="K39" s="16"/>
      <c r="L39" s="16"/>
      <c r="M39" s="16"/>
      <c r="N39" s="16"/>
      <c r="O39" s="16"/>
      <c r="P39" s="16"/>
      <c r="Q39" s="16"/>
    </row>
    <row r="40" ht="19.5" customHeight="1" spans="1:17">
      <c r="A40" s="249" t="s">
        <v>157</v>
      </c>
      <c r="B40" s="249" t="s">
        <v>158</v>
      </c>
      <c r="C40" s="16">
        <v>22.42</v>
      </c>
      <c r="D40" s="16">
        <v>22.42</v>
      </c>
      <c r="E40" s="16">
        <v>22.42</v>
      </c>
      <c r="F40" s="16"/>
      <c r="G40" s="16"/>
      <c r="H40" s="16">
        <v>22.42</v>
      </c>
      <c r="I40" s="16"/>
      <c r="J40" s="16"/>
      <c r="K40" s="16"/>
      <c r="L40" s="16"/>
      <c r="M40" s="16"/>
      <c r="N40" s="16"/>
      <c r="O40" s="16"/>
      <c r="P40" s="16"/>
      <c r="Q40" s="16"/>
    </row>
    <row r="41" ht="19.5" customHeight="1" spans="1:17">
      <c r="A41" s="31" t="s">
        <v>159</v>
      </c>
      <c r="B41" s="31" t="s">
        <v>160</v>
      </c>
      <c r="C41" s="16">
        <v>455.21</v>
      </c>
      <c r="D41" s="16">
        <v>455.21</v>
      </c>
      <c r="E41" s="16">
        <v>455.21</v>
      </c>
      <c r="F41" s="16"/>
      <c r="G41" s="16"/>
      <c r="H41" s="16">
        <v>455.21</v>
      </c>
      <c r="I41" s="16"/>
      <c r="J41" s="16"/>
      <c r="K41" s="16"/>
      <c r="L41" s="16"/>
      <c r="M41" s="16"/>
      <c r="N41" s="16"/>
      <c r="O41" s="16"/>
      <c r="P41" s="16"/>
      <c r="Q41" s="16"/>
    </row>
    <row r="42" ht="19.5" customHeight="1" spans="1:17">
      <c r="A42" s="248" t="s">
        <v>161</v>
      </c>
      <c r="B42" s="248" t="s">
        <v>162</v>
      </c>
      <c r="C42" s="16">
        <v>455.21</v>
      </c>
      <c r="D42" s="16">
        <v>455.21</v>
      </c>
      <c r="E42" s="16">
        <v>455.21</v>
      </c>
      <c r="F42" s="16"/>
      <c r="G42" s="16"/>
      <c r="H42" s="16">
        <v>455.21</v>
      </c>
      <c r="I42" s="16"/>
      <c r="J42" s="16"/>
      <c r="K42" s="16"/>
      <c r="L42" s="16"/>
      <c r="M42" s="16"/>
      <c r="N42" s="16"/>
      <c r="O42" s="16"/>
      <c r="P42" s="16"/>
      <c r="Q42" s="16"/>
    </row>
    <row r="43" ht="19.5" customHeight="1" spans="1:17">
      <c r="A43" s="249" t="s">
        <v>163</v>
      </c>
      <c r="B43" s="249" t="s">
        <v>164</v>
      </c>
      <c r="C43" s="16">
        <v>455.21</v>
      </c>
      <c r="D43" s="16">
        <v>455.21</v>
      </c>
      <c r="E43" s="16">
        <v>455.21</v>
      </c>
      <c r="F43" s="16"/>
      <c r="G43" s="16"/>
      <c r="H43" s="16">
        <v>455.21</v>
      </c>
      <c r="I43" s="16"/>
      <c r="J43" s="16"/>
      <c r="K43" s="16"/>
      <c r="L43" s="16"/>
      <c r="M43" s="16"/>
      <c r="N43" s="16"/>
      <c r="O43" s="16"/>
      <c r="P43" s="16"/>
      <c r="Q43" s="16"/>
    </row>
    <row r="44" ht="17.25" customHeight="1" spans="1:17">
      <c r="A44" s="272" t="s">
        <v>165</v>
      </c>
      <c r="B44" s="273" t="s">
        <v>165</v>
      </c>
      <c r="C44" s="16">
        <f t="shared" ref="C44:H44" si="6">C7+C10+C18+C41</f>
        <v>7134.21</v>
      </c>
      <c r="D44" s="16">
        <f t="shared" si="6"/>
        <v>7134.21</v>
      </c>
      <c r="E44" s="16">
        <f t="shared" si="6"/>
        <v>7134.21</v>
      </c>
      <c r="F44" s="16"/>
      <c r="G44" s="16"/>
      <c r="H44" s="16">
        <f t="shared" si="6"/>
        <v>7134.21</v>
      </c>
      <c r="I44" s="16"/>
      <c r="J44" s="16"/>
      <c r="K44" s="16"/>
      <c r="L44" s="16"/>
      <c r="M44" s="16"/>
      <c r="N44" s="16"/>
      <c r="O44" s="16"/>
      <c r="P44" s="16"/>
      <c r="Q44" s="16">
        <v>100</v>
      </c>
    </row>
  </sheetData>
  <mergeCells count="13">
    <mergeCell ref="A2:Q2"/>
    <mergeCell ref="A3:N3"/>
    <mergeCell ref="D4:E4"/>
    <mergeCell ref="F4:G4"/>
    <mergeCell ref="L4:Q4"/>
    <mergeCell ref="A44:B44"/>
    <mergeCell ref="A4:A5"/>
    <mergeCell ref="B4:B5"/>
    <mergeCell ref="C4:C5"/>
    <mergeCell ref="H4:H5"/>
    <mergeCell ref="I4:I5"/>
    <mergeCell ref="J4:J5"/>
    <mergeCell ref="K4:K5"/>
  </mergeCells>
  <pageMargins left="0.7" right="0.7" top="0.75" bottom="0.75" header="0.3" footer="0.3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D11" sqref="D11"/>
    </sheetView>
  </sheetViews>
  <sheetFormatPr defaultColWidth="9.13333333333333" defaultRowHeight="14.25" customHeight="1" outlineLevelCol="3"/>
  <cols>
    <col min="1" max="1" width="49.25" customWidth="1"/>
    <col min="2" max="2" width="38.8833333333333" customWidth="1"/>
    <col min="3" max="3" width="52.75" customWidth="1"/>
    <col min="4" max="4" width="36.3833333333333" customWidth="1"/>
  </cols>
  <sheetData>
    <row r="1" customHeight="1" spans="1:4">
      <c r="A1" s="252"/>
      <c r="C1" s="253"/>
      <c r="D1" s="159" t="s">
        <v>166</v>
      </c>
    </row>
    <row r="2" ht="31.5" customHeight="1" spans="1:4">
      <c r="A2" s="48" t="s">
        <v>167</v>
      </c>
      <c r="B2" s="254"/>
      <c r="C2" s="253"/>
      <c r="D2" s="254"/>
    </row>
    <row r="3" ht="17.25" customHeight="1" spans="1:4">
      <c r="A3" s="120" t="str">
        <f>"单位名称："&amp;"曲靖市沾益区卫生健康局"</f>
        <v>单位名称：曲靖市沾益区卫生健康局</v>
      </c>
      <c r="B3" s="255"/>
      <c r="C3" s="253"/>
      <c r="D3" s="320" t="s">
        <v>2</v>
      </c>
    </row>
    <row r="4" ht="19.5" customHeight="1" spans="1:4">
      <c r="A4" s="10" t="s">
        <v>3</v>
      </c>
      <c r="B4" s="10"/>
      <c r="C4" s="256" t="s">
        <v>4</v>
      </c>
      <c r="D4" s="257"/>
    </row>
    <row r="5" ht="21.75" customHeight="1" spans="1:4">
      <c r="A5" s="10" t="s">
        <v>5</v>
      </c>
      <c r="B5" s="258" t="s">
        <v>6</v>
      </c>
      <c r="C5" s="259" t="s">
        <v>168</v>
      </c>
      <c r="D5" s="258" t="s">
        <v>6</v>
      </c>
    </row>
    <row r="6" ht="17.25" customHeight="1" spans="1:4">
      <c r="A6" s="10"/>
      <c r="B6" s="260"/>
      <c r="C6" s="259"/>
      <c r="D6" s="260"/>
    </row>
    <row r="7" ht="17.25" customHeight="1" spans="1:4">
      <c r="A7" s="31" t="s">
        <v>169</v>
      </c>
      <c r="B7" s="16">
        <v>7134.21</v>
      </c>
      <c r="C7" s="31" t="s">
        <v>170</v>
      </c>
      <c r="D7" s="16">
        <v>7134.21</v>
      </c>
    </row>
    <row r="8" ht="17.25" customHeight="1" spans="1:4">
      <c r="A8" s="31" t="s">
        <v>171</v>
      </c>
      <c r="B8" s="16">
        <v>7134.21</v>
      </c>
      <c r="C8" s="31" t="str">
        <f>"(一)"&amp;"一般公共服务支出"</f>
        <v>(一)一般公共服务支出</v>
      </c>
      <c r="D8" s="16">
        <v>0.15</v>
      </c>
    </row>
    <row r="9" ht="17.25" customHeight="1" spans="1:4">
      <c r="A9" s="31" t="s">
        <v>172</v>
      </c>
      <c r="B9" s="16"/>
      <c r="C9" s="31" t="str">
        <f>"(二)"&amp;"社会保障和就业支出"</f>
        <v>(二)社会保障和就业支出</v>
      </c>
      <c r="D9" s="16">
        <v>1455.57</v>
      </c>
    </row>
    <row r="10" ht="17.25" customHeight="1" spans="1:4">
      <c r="A10" s="31" t="s">
        <v>173</v>
      </c>
      <c r="B10" s="16"/>
      <c r="C10" s="31" t="str">
        <f>"(三)"&amp;"卫生健康支出"</f>
        <v>(三)卫生健康支出</v>
      </c>
      <c r="D10" s="16">
        <v>5223.28</v>
      </c>
    </row>
    <row r="11" ht="17.25" customHeight="1" spans="1:4">
      <c r="A11" s="31" t="s">
        <v>174</v>
      </c>
      <c r="B11" s="16"/>
      <c r="C11" s="31" t="str">
        <f>"(四)"&amp;"住房保障支出"</f>
        <v>(四)住房保障支出</v>
      </c>
      <c r="D11" s="16">
        <v>455.21</v>
      </c>
    </row>
    <row r="12" ht="17.25" customHeight="1" spans="1:4">
      <c r="A12" s="31" t="s">
        <v>171</v>
      </c>
      <c r="B12" s="16"/>
      <c r="C12" s="31"/>
      <c r="D12" s="16"/>
    </row>
    <row r="13" ht="17.25" customHeight="1" spans="1:4">
      <c r="A13" s="31" t="s">
        <v>172</v>
      </c>
      <c r="B13" s="16"/>
      <c r="C13" s="31"/>
      <c r="D13" s="16"/>
    </row>
    <row r="14" ht="17.25" customHeight="1" spans="1:4">
      <c r="A14" s="31" t="s">
        <v>173</v>
      </c>
      <c r="B14" s="16"/>
      <c r="C14" s="31"/>
      <c r="D14" s="16"/>
    </row>
    <row r="15" customHeight="1" spans="1:4">
      <c r="A15" s="31"/>
      <c r="B15" s="16"/>
      <c r="C15" s="31" t="s">
        <v>175</v>
      </c>
      <c r="D15" s="16"/>
    </row>
    <row r="16" ht="17.25" customHeight="1" spans="1:4">
      <c r="A16" s="259" t="s">
        <v>176</v>
      </c>
      <c r="B16" s="16">
        <v>7134.21</v>
      </c>
      <c r="C16" s="259" t="s">
        <v>23</v>
      </c>
      <c r="D16" s="16">
        <v>7134.21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9"/>
  <sheetViews>
    <sheetView showZeros="0" topLeftCell="A15" workbookViewId="0">
      <selection activeCell="C24" sqref="C24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3" width="24.25" customWidth="1"/>
    <col min="4" max="4" width="16.6333333333333" customWidth="1"/>
    <col min="5" max="7" width="24.25" customWidth="1"/>
  </cols>
  <sheetData>
    <row r="1" customHeight="1" spans="4:7">
      <c r="D1" s="243"/>
      <c r="F1" s="54"/>
      <c r="G1" s="39" t="s">
        <v>177</v>
      </c>
    </row>
    <row r="2" ht="39" customHeight="1" spans="1:7">
      <c r="A2" s="119" t="s">
        <v>178</v>
      </c>
      <c r="B2" s="119"/>
      <c r="C2" s="119"/>
      <c r="D2" s="119"/>
      <c r="E2" s="119"/>
      <c r="F2" s="119"/>
      <c r="G2" s="119"/>
    </row>
    <row r="3" ht="18" customHeight="1" spans="1:7">
      <c r="A3" s="4" t="str">
        <f>"单位名称："&amp;"曲靖市沾益区卫生健康局"</f>
        <v>单位名称：曲靖市沾益区卫生健康局</v>
      </c>
      <c r="F3" s="115"/>
      <c r="G3" s="320" t="s">
        <v>2</v>
      </c>
    </row>
    <row r="4" ht="20.25" customHeight="1" spans="1:7">
      <c r="A4" s="244" t="s">
        <v>179</v>
      </c>
      <c r="B4" s="245"/>
      <c r="C4" s="64" t="s">
        <v>29</v>
      </c>
      <c r="D4" s="246" t="s">
        <v>84</v>
      </c>
      <c r="E4" s="10"/>
      <c r="F4" s="10"/>
      <c r="G4" s="10" t="s">
        <v>85</v>
      </c>
    </row>
    <row r="5" ht="20.25" customHeight="1" spans="1:7">
      <c r="A5" s="247" t="s">
        <v>82</v>
      </c>
      <c r="B5" s="247" t="s">
        <v>83</v>
      </c>
      <c r="C5" s="10"/>
      <c r="D5" s="63" t="s">
        <v>31</v>
      </c>
      <c r="E5" s="63" t="s">
        <v>180</v>
      </c>
      <c r="F5" s="63" t="s">
        <v>181</v>
      </c>
      <c r="G5" s="10"/>
    </row>
    <row r="6" ht="13.5" customHeight="1" spans="1:7">
      <c r="A6" s="247" t="s">
        <v>182</v>
      </c>
      <c r="B6" s="247" t="s">
        <v>183</v>
      </c>
      <c r="C6" s="247" t="s">
        <v>184</v>
      </c>
      <c r="D6" s="125" t="s">
        <v>185</v>
      </c>
      <c r="E6" s="125" t="s">
        <v>186</v>
      </c>
      <c r="F6" s="125" t="s">
        <v>187</v>
      </c>
      <c r="G6" s="68">
        <v>7</v>
      </c>
    </row>
    <row r="7" ht="18" customHeight="1" spans="1:7">
      <c r="A7" s="31" t="s">
        <v>93</v>
      </c>
      <c r="B7" s="31" t="s">
        <v>94</v>
      </c>
      <c r="C7" s="16">
        <v>0.15</v>
      </c>
      <c r="D7" s="16">
        <v>0.15</v>
      </c>
      <c r="E7" s="16">
        <v>0.15</v>
      </c>
      <c r="F7" s="16"/>
      <c r="G7" s="16"/>
    </row>
    <row r="8" ht="18" customHeight="1" spans="1:7">
      <c r="A8" s="248" t="s">
        <v>95</v>
      </c>
      <c r="B8" s="248" t="s">
        <v>96</v>
      </c>
      <c r="C8" s="16">
        <v>0.15</v>
      </c>
      <c r="D8" s="16">
        <v>0.15</v>
      </c>
      <c r="E8" s="16">
        <v>0.15</v>
      </c>
      <c r="F8" s="16"/>
      <c r="G8" s="16"/>
    </row>
    <row r="9" ht="18" customHeight="1" spans="1:7">
      <c r="A9" s="249" t="s">
        <v>97</v>
      </c>
      <c r="B9" s="249" t="s">
        <v>96</v>
      </c>
      <c r="C9" s="16">
        <v>0.15</v>
      </c>
      <c r="D9" s="16">
        <v>0.15</v>
      </c>
      <c r="E9" s="16">
        <v>0.15</v>
      </c>
      <c r="F9" s="16"/>
      <c r="G9" s="16"/>
    </row>
    <row r="10" ht="18" customHeight="1" spans="1:7">
      <c r="A10" s="31" t="s">
        <v>98</v>
      </c>
      <c r="B10" s="31" t="s">
        <v>99</v>
      </c>
      <c r="C10" s="16">
        <v>1455.57</v>
      </c>
      <c r="D10" s="16">
        <v>1455.57</v>
      </c>
      <c r="E10" s="16">
        <v>1455.57</v>
      </c>
      <c r="F10" s="16"/>
      <c r="G10" s="16"/>
    </row>
    <row r="11" ht="18" customHeight="1" spans="1:7">
      <c r="A11" s="248" t="s">
        <v>100</v>
      </c>
      <c r="B11" s="248" t="s">
        <v>101</v>
      </c>
      <c r="C11" s="16">
        <v>1426.1</v>
      </c>
      <c r="D11" s="16">
        <v>1426.1</v>
      </c>
      <c r="E11" s="16">
        <v>1426.1</v>
      </c>
      <c r="F11" s="16"/>
      <c r="G11" s="16"/>
    </row>
    <row r="12" ht="18" customHeight="1" spans="1:7">
      <c r="A12" s="249" t="s">
        <v>102</v>
      </c>
      <c r="B12" s="249" t="s">
        <v>103</v>
      </c>
      <c r="C12" s="16">
        <v>17.28</v>
      </c>
      <c r="D12" s="16">
        <v>17.28</v>
      </c>
      <c r="E12" s="16">
        <v>17.28</v>
      </c>
      <c r="F12" s="16"/>
      <c r="G12" s="16"/>
    </row>
    <row r="13" ht="18" customHeight="1" spans="1:7">
      <c r="A13" s="249" t="s">
        <v>104</v>
      </c>
      <c r="B13" s="249" t="s">
        <v>105</v>
      </c>
      <c r="C13" s="16">
        <v>401.73</v>
      </c>
      <c r="D13" s="16">
        <v>401.73</v>
      </c>
      <c r="E13" s="16">
        <v>401.73</v>
      </c>
      <c r="F13" s="16"/>
      <c r="G13" s="16"/>
    </row>
    <row r="14" ht="18" customHeight="1" spans="1:7">
      <c r="A14" s="249" t="s">
        <v>106</v>
      </c>
      <c r="B14" s="249" t="s">
        <v>107</v>
      </c>
      <c r="C14" s="16">
        <v>949.32</v>
      </c>
      <c r="D14" s="16">
        <v>949.32</v>
      </c>
      <c r="E14" s="16">
        <v>949.32</v>
      </c>
      <c r="F14" s="16"/>
      <c r="G14" s="16"/>
    </row>
    <row r="15" ht="18" customHeight="1" spans="1:7">
      <c r="A15" s="249" t="s">
        <v>108</v>
      </c>
      <c r="B15" s="249" t="s">
        <v>109</v>
      </c>
      <c r="C15" s="16">
        <v>57.77</v>
      </c>
      <c r="D15" s="16">
        <v>57.77</v>
      </c>
      <c r="E15" s="16">
        <v>57.77</v>
      </c>
      <c r="F15" s="16"/>
      <c r="G15" s="16"/>
    </row>
    <row r="16" ht="18" customHeight="1" spans="1:7">
      <c r="A16" s="248" t="s">
        <v>110</v>
      </c>
      <c r="B16" s="248" t="s">
        <v>111</v>
      </c>
      <c r="C16" s="16">
        <v>29.47</v>
      </c>
      <c r="D16" s="16">
        <v>29.47</v>
      </c>
      <c r="E16" s="16">
        <v>29.47</v>
      </c>
      <c r="F16" s="16"/>
      <c r="G16" s="16"/>
    </row>
    <row r="17" ht="18" customHeight="1" spans="1:7">
      <c r="A17" s="249" t="s">
        <v>112</v>
      </c>
      <c r="B17" s="249" t="s">
        <v>111</v>
      </c>
      <c r="C17" s="16">
        <v>29.47</v>
      </c>
      <c r="D17" s="16">
        <v>29.47</v>
      </c>
      <c r="E17" s="16">
        <v>29.47</v>
      </c>
      <c r="F17" s="16"/>
      <c r="G17" s="16"/>
    </row>
    <row r="18" ht="18" customHeight="1" spans="1:7">
      <c r="A18" s="31" t="s">
        <v>113</v>
      </c>
      <c r="B18" s="31" t="s">
        <v>114</v>
      </c>
      <c r="C18" s="16">
        <v>5223.28</v>
      </c>
      <c r="D18" s="16">
        <v>5223.28</v>
      </c>
      <c r="E18" s="16">
        <v>5216.28</v>
      </c>
      <c r="F18" s="16">
        <v>7</v>
      </c>
      <c r="G18" s="16"/>
    </row>
    <row r="19" ht="18" customHeight="1" spans="1:7">
      <c r="A19" s="248" t="s">
        <v>115</v>
      </c>
      <c r="B19" s="248" t="s">
        <v>116</v>
      </c>
      <c r="C19" s="16">
        <v>388.86</v>
      </c>
      <c r="D19" s="16">
        <v>388.86</v>
      </c>
      <c r="E19" s="16">
        <v>388.86</v>
      </c>
      <c r="F19" s="16"/>
      <c r="G19" s="16"/>
    </row>
    <row r="20" ht="18" customHeight="1" spans="1:7">
      <c r="A20" s="249" t="s">
        <v>117</v>
      </c>
      <c r="B20" s="249" t="s">
        <v>118</v>
      </c>
      <c r="C20" s="16">
        <v>359.71</v>
      </c>
      <c r="D20" s="16">
        <v>359.71</v>
      </c>
      <c r="E20" s="16">
        <v>359.71</v>
      </c>
      <c r="F20" s="16"/>
      <c r="G20" s="16"/>
    </row>
    <row r="21" ht="18" customHeight="1" spans="1:7">
      <c r="A21" s="249" t="s">
        <v>119</v>
      </c>
      <c r="B21" s="249" t="s">
        <v>120</v>
      </c>
      <c r="C21" s="16">
        <v>29.15</v>
      </c>
      <c r="D21" s="16">
        <v>29.15</v>
      </c>
      <c r="E21" s="16">
        <v>29.15</v>
      </c>
      <c r="F21" s="16"/>
      <c r="G21" s="16"/>
    </row>
    <row r="22" ht="18" customHeight="1" spans="1:7">
      <c r="A22" s="248" t="s">
        <v>121</v>
      </c>
      <c r="B22" s="248" t="s">
        <v>122</v>
      </c>
      <c r="C22" s="16">
        <v>1147.68</v>
      </c>
      <c r="D22" s="16">
        <v>1147.68</v>
      </c>
      <c r="E22" s="16">
        <v>1147.68</v>
      </c>
      <c r="F22" s="16"/>
      <c r="G22" s="16"/>
    </row>
    <row r="23" ht="18" customHeight="1" spans="1:7">
      <c r="A23" s="249" t="s">
        <v>123</v>
      </c>
      <c r="B23" s="249" t="s">
        <v>124</v>
      </c>
      <c r="C23" s="16">
        <v>1147.68</v>
      </c>
      <c r="D23" s="16">
        <v>1147.68</v>
      </c>
      <c r="E23" s="16">
        <v>1147.68</v>
      </c>
      <c r="F23" s="16"/>
      <c r="G23" s="16"/>
    </row>
    <row r="24" ht="18" customHeight="1" spans="1:7">
      <c r="A24" s="248" t="s">
        <v>125</v>
      </c>
      <c r="B24" s="248" t="s">
        <v>126</v>
      </c>
      <c r="C24" s="16">
        <v>2148.87</v>
      </c>
      <c r="D24" s="16">
        <v>2148.87</v>
      </c>
      <c r="E24" s="16">
        <v>2148.87</v>
      </c>
      <c r="F24" s="16"/>
      <c r="G24" s="16"/>
    </row>
    <row r="25" ht="18" customHeight="1" spans="1:7">
      <c r="A25" s="249" t="s">
        <v>127</v>
      </c>
      <c r="B25" s="249" t="s">
        <v>128</v>
      </c>
      <c r="C25" s="16">
        <v>2148.87</v>
      </c>
      <c r="D25" s="16">
        <v>2148.87</v>
      </c>
      <c r="E25" s="16">
        <v>2148.87</v>
      </c>
      <c r="F25" s="16"/>
      <c r="G25" s="16"/>
    </row>
    <row r="26" ht="18" customHeight="1" spans="1:7">
      <c r="A26" s="248" t="s">
        <v>129</v>
      </c>
      <c r="B26" s="248" t="s">
        <v>130</v>
      </c>
      <c r="C26" s="16">
        <v>1125.14</v>
      </c>
      <c r="D26" s="16">
        <v>1125.14</v>
      </c>
      <c r="E26" s="16">
        <v>1125.14</v>
      </c>
      <c r="F26" s="16"/>
      <c r="G26" s="16"/>
    </row>
    <row r="27" ht="18" customHeight="1" spans="1:7">
      <c r="A27" s="249" t="s">
        <v>131</v>
      </c>
      <c r="B27" s="249" t="s">
        <v>132</v>
      </c>
      <c r="C27" s="16">
        <v>428.63</v>
      </c>
      <c r="D27" s="16">
        <v>428.63</v>
      </c>
      <c r="E27" s="16">
        <v>428.63</v>
      </c>
      <c r="F27" s="16"/>
      <c r="G27" s="16"/>
    </row>
    <row r="28" ht="18" customHeight="1" spans="1:7">
      <c r="A28" s="249" t="s">
        <v>133</v>
      </c>
      <c r="B28" s="249" t="s">
        <v>134</v>
      </c>
      <c r="C28" s="16">
        <v>121.08</v>
      </c>
      <c r="D28" s="16">
        <v>121.08</v>
      </c>
      <c r="E28" s="16">
        <v>121.08</v>
      </c>
      <c r="F28" s="16"/>
      <c r="G28" s="16"/>
    </row>
    <row r="29" ht="18" customHeight="1" spans="1:7">
      <c r="A29" s="249" t="s">
        <v>135</v>
      </c>
      <c r="B29" s="249" t="s">
        <v>136</v>
      </c>
      <c r="C29" s="16">
        <v>540.19</v>
      </c>
      <c r="D29" s="16">
        <v>540.19</v>
      </c>
      <c r="E29" s="16">
        <v>540.19</v>
      </c>
      <c r="F29" s="16"/>
      <c r="G29" s="16"/>
    </row>
    <row r="30" ht="18" customHeight="1" spans="1:7">
      <c r="A30" s="249" t="s">
        <v>137</v>
      </c>
      <c r="B30" s="249" t="s">
        <v>138</v>
      </c>
      <c r="C30" s="16">
        <v>35.24</v>
      </c>
      <c r="D30" s="16">
        <v>35.24</v>
      </c>
      <c r="E30" s="16">
        <v>35.24</v>
      </c>
      <c r="F30" s="16"/>
      <c r="G30" s="16"/>
    </row>
    <row r="31" ht="18" customHeight="1" spans="1:7">
      <c r="A31" s="248" t="s">
        <v>149</v>
      </c>
      <c r="B31" s="248" t="s">
        <v>150</v>
      </c>
      <c r="C31" s="16">
        <v>412.73</v>
      </c>
      <c r="D31" s="16">
        <v>412.73</v>
      </c>
      <c r="E31" s="16">
        <v>412.73</v>
      </c>
      <c r="F31" s="16"/>
      <c r="G31" s="16"/>
    </row>
    <row r="32" ht="18" customHeight="1" spans="1:7">
      <c r="A32" s="249" t="s">
        <v>151</v>
      </c>
      <c r="B32" s="249" t="s">
        <v>152</v>
      </c>
      <c r="C32" s="16">
        <v>19.94</v>
      </c>
      <c r="D32" s="16">
        <v>19.94</v>
      </c>
      <c r="E32" s="16">
        <v>19.94</v>
      </c>
      <c r="F32" s="16"/>
      <c r="G32" s="16"/>
    </row>
    <row r="33" ht="18" customHeight="1" spans="1:7">
      <c r="A33" s="249" t="s">
        <v>153</v>
      </c>
      <c r="B33" s="249" t="s">
        <v>154</v>
      </c>
      <c r="C33" s="16">
        <v>210.99</v>
      </c>
      <c r="D33" s="16">
        <v>210.99</v>
      </c>
      <c r="E33" s="16">
        <v>210.99</v>
      </c>
      <c r="F33" s="16"/>
      <c r="G33" s="16"/>
    </row>
    <row r="34" ht="18" customHeight="1" spans="1:7">
      <c r="A34" s="249" t="s">
        <v>155</v>
      </c>
      <c r="B34" s="249" t="s">
        <v>156</v>
      </c>
      <c r="C34" s="16">
        <v>159.38</v>
      </c>
      <c r="D34" s="16">
        <v>159.38</v>
      </c>
      <c r="E34" s="16">
        <v>159.38</v>
      </c>
      <c r="F34" s="16"/>
      <c r="G34" s="16"/>
    </row>
    <row r="35" ht="18" customHeight="1" spans="1:7">
      <c r="A35" s="249" t="s">
        <v>157</v>
      </c>
      <c r="B35" s="249" t="s">
        <v>158</v>
      </c>
      <c r="C35" s="16">
        <v>22.42</v>
      </c>
      <c r="D35" s="16">
        <v>22.42</v>
      </c>
      <c r="E35" s="16">
        <v>22.42</v>
      </c>
      <c r="F35" s="16"/>
      <c r="G35" s="16"/>
    </row>
    <row r="36" ht="18" customHeight="1" spans="1:7">
      <c r="A36" s="31" t="s">
        <v>159</v>
      </c>
      <c r="B36" s="31" t="s">
        <v>160</v>
      </c>
      <c r="C36" s="16">
        <v>455.21</v>
      </c>
      <c r="D36" s="16">
        <v>455.21</v>
      </c>
      <c r="E36" s="16">
        <v>455.21</v>
      </c>
      <c r="F36" s="16"/>
      <c r="G36" s="16"/>
    </row>
    <row r="37" ht="18" customHeight="1" spans="1:7">
      <c r="A37" s="248" t="s">
        <v>161</v>
      </c>
      <c r="B37" s="248" t="s">
        <v>162</v>
      </c>
      <c r="C37" s="16">
        <v>455.21</v>
      </c>
      <c r="D37" s="16">
        <v>455.21</v>
      </c>
      <c r="E37" s="16">
        <v>455.21</v>
      </c>
      <c r="F37" s="16"/>
      <c r="G37" s="16"/>
    </row>
    <row r="38" ht="18" customHeight="1" spans="1:7">
      <c r="A38" s="249" t="s">
        <v>163</v>
      </c>
      <c r="B38" s="249" t="s">
        <v>164</v>
      </c>
      <c r="C38" s="16">
        <v>455.21</v>
      </c>
      <c r="D38" s="16">
        <v>455.21</v>
      </c>
      <c r="E38" s="16">
        <v>455.21</v>
      </c>
      <c r="F38" s="16"/>
      <c r="G38" s="16"/>
    </row>
    <row r="39" ht="18" customHeight="1" spans="1:7">
      <c r="A39" s="250" t="s">
        <v>165</v>
      </c>
      <c r="B39" s="251" t="s">
        <v>165</v>
      </c>
      <c r="C39" s="16">
        <v>7134.21</v>
      </c>
      <c r="D39" s="16">
        <v>7134.21</v>
      </c>
      <c r="E39" s="16">
        <v>7134.21</v>
      </c>
      <c r="F39" s="16">
        <v>7</v>
      </c>
      <c r="G39" s="16"/>
    </row>
  </sheetData>
  <mergeCells count="7">
    <mergeCell ref="A2:G2"/>
    <mergeCell ref="A3:E3"/>
    <mergeCell ref="A4:B4"/>
    <mergeCell ref="D4:F4"/>
    <mergeCell ref="A39:B39"/>
    <mergeCell ref="C4:C5"/>
    <mergeCell ref="G4:G5"/>
  </mergeCells>
  <pageMargins left="0.7" right="0.7" top="0.75" bottom="0.75" header="0.3" footer="0.3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45"/>
  <sheetViews>
    <sheetView showGridLines="0" showZeros="0" workbookViewId="0">
      <selection activeCell="D11" sqref="D11"/>
    </sheetView>
  </sheetViews>
  <sheetFormatPr defaultColWidth="9.13333333333333" defaultRowHeight="14.25" customHeight="1"/>
  <cols>
    <col min="1" max="1" width="5.88333333333333" style="206" customWidth="1"/>
    <col min="2" max="2" width="7.13333333333333" style="206" customWidth="1"/>
    <col min="3" max="3" width="44" style="206" customWidth="1"/>
    <col min="4" max="4" width="29.6333333333333" style="206" customWidth="1"/>
    <col min="5" max="13" width="19.3833333333333" style="206" customWidth="1"/>
    <col min="14" max="14" width="7.63333333333333" style="206" customWidth="1"/>
    <col min="15" max="15" width="6.25" style="206" customWidth="1"/>
    <col min="16" max="16" width="44" style="206" customWidth="1"/>
    <col min="17" max="17" width="21.75" style="206" customWidth="1"/>
    <col min="18" max="26" width="18.8833333333333" style="206" customWidth="1"/>
    <col min="27" max="16384" width="9.13333333333333" style="206"/>
  </cols>
  <sheetData>
    <row r="1" ht="12" customHeight="1" spans="1:26">
      <c r="A1" s="207"/>
      <c r="D1" s="208"/>
      <c r="K1" s="208"/>
      <c r="L1" s="208"/>
      <c r="M1" s="208"/>
      <c r="Q1" s="208"/>
      <c r="W1" s="233"/>
      <c r="X1" s="233"/>
      <c r="Y1" s="233"/>
      <c r="Z1" s="238" t="s">
        <v>188</v>
      </c>
    </row>
    <row r="2" ht="39" customHeight="1" spans="1:26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39"/>
    </row>
    <row r="3" ht="19.5" customHeight="1" spans="1:26">
      <c r="A3" s="211" t="str">
        <f>"单位名称："&amp;"曲靖市沾益区卫生健康局"</f>
        <v>单位名称：曲靖市沾益区卫生健康局</v>
      </c>
      <c r="D3" s="208"/>
      <c r="K3" s="208"/>
      <c r="L3" s="208"/>
      <c r="M3" s="208"/>
      <c r="Q3" s="208"/>
      <c r="W3" s="234"/>
      <c r="X3" s="234"/>
      <c r="Y3" s="234"/>
      <c r="Z3" s="234" t="s">
        <v>2</v>
      </c>
    </row>
    <row r="4" ht="19.5" customHeight="1" spans="1:26">
      <c r="A4" s="212" t="s">
        <v>190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2" t="s">
        <v>190</v>
      </c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ht="21.75" customHeight="1" spans="1:26">
      <c r="A5" s="214" t="s">
        <v>191</v>
      </c>
      <c r="B5" s="215"/>
      <c r="C5" s="216"/>
      <c r="D5" s="212" t="s">
        <v>29</v>
      </c>
      <c r="E5" s="212" t="s">
        <v>32</v>
      </c>
      <c r="F5" s="213"/>
      <c r="G5" s="213"/>
      <c r="H5" s="212" t="s">
        <v>33</v>
      </c>
      <c r="I5" s="213"/>
      <c r="J5" s="213"/>
      <c r="K5" s="212" t="s">
        <v>34</v>
      </c>
      <c r="L5" s="213"/>
      <c r="M5" s="213"/>
      <c r="N5" s="214" t="s">
        <v>192</v>
      </c>
      <c r="O5" s="215"/>
      <c r="P5" s="216"/>
      <c r="Q5" s="212" t="s">
        <v>29</v>
      </c>
      <c r="R5" s="235" t="s">
        <v>32</v>
      </c>
      <c r="S5" s="236"/>
      <c r="T5" s="237"/>
      <c r="U5" s="235" t="s">
        <v>33</v>
      </c>
      <c r="V5" s="236"/>
      <c r="W5" s="213"/>
      <c r="X5" s="212" t="s">
        <v>34</v>
      </c>
      <c r="Y5" s="213"/>
      <c r="Z5" s="237"/>
    </row>
    <row r="6" ht="17.25" customHeight="1" spans="1:26">
      <c r="A6" s="217" t="s">
        <v>193</v>
      </c>
      <c r="B6" s="217" t="s">
        <v>194</v>
      </c>
      <c r="C6" s="217" t="s">
        <v>83</v>
      </c>
      <c r="D6" s="213"/>
      <c r="E6" s="212" t="s">
        <v>31</v>
      </c>
      <c r="F6" s="212" t="s">
        <v>84</v>
      </c>
      <c r="G6" s="212" t="s">
        <v>85</v>
      </c>
      <c r="H6" s="212" t="s">
        <v>31</v>
      </c>
      <c r="I6" s="212" t="s">
        <v>84</v>
      </c>
      <c r="J6" s="212" t="s">
        <v>85</v>
      </c>
      <c r="K6" s="212" t="s">
        <v>31</v>
      </c>
      <c r="L6" s="212" t="s">
        <v>84</v>
      </c>
      <c r="M6" s="212" t="s">
        <v>85</v>
      </c>
      <c r="N6" s="217" t="s">
        <v>193</v>
      </c>
      <c r="O6" s="217" t="s">
        <v>194</v>
      </c>
      <c r="P6" s="217" t="s">
        <v>83</v>
      </c>
      <c r="Q6" s="213"/>
      <c r="R6" s="212" t="s">
        <v>31</v>
      </c>
      <c r="S6" s="212" t="s">
        <v>84</v>
      </c>
      <c r="T6" s="212" t="s">
        <v>85</v>
      </c>
      <c r="U6" s="212" t="s">
        <v>31</v>
      </c>
      <c r="V6" s="212" t="s">
        <v>84</v>
      </c>
      <c r="W6" s="212" t="s">
        <v>85</v>
      </c>
      <c r="X6" s="212" t="s">
        <v>31</v>
      </c>
      <c r="Y6" s="212" t="s">
        <v>84</v>
      </c>
      <c r="Z6" s="240" t="s">
        <v>85</v>
      </c>
    </row>
    <row r="7" customHeight="1" spans="1:26">
      <c r="A7" s="218" t="s">
        <v>182</v>
      </c>
      <c r="B7" s="218" t="s">
        <v>183</v>
      </c>
      <c r="C7" s="218" t="s">
        <v>184</v>
      </c>
      <c r="D7" s="218" t="s">
        <v>185</v>
      </c>
      <c r="E7" s="219" t="s">
        <v>186</v>
      </c>
      <c r="F7" s="219" t="s">
        <v>187</v>
      </c>
      <c r="G7" s="219" t="s">
        <v>195</v>
      </c>
      <c r="H7" s="219" t="s">
        <v>196</v>
      </c>
      <c r="I7" s="219" t="s">
        <v>197</v>
      </c>
      <c r="J7" s="219" t="s">
        <v>198</v>
      </c>
      <c r="K7" s="219" t="s">
        <v>199</v>
      </c>
      <c r="L7" s="219" t="s">
        <v>200</v>
      </c>
      <c r="M7" s="219" t="s">
        <v>201</v>
      </c>
      <c r="N7" s="219" t="s">
        <v>202</v>
      </c>
      <c r="O7" s="219" t="s">
        <v>203</v>
      </c>
      <c r="P7" s="219" t="s">
        <v>204</v>
      </c>
      <c r="Q7" s="219" t="s">
        <v>205</v>
      </c>
      <c r="R7" s="219" t="s">
        <v>206</v>
      </c>
      <c r="S7" s="219" t="s">
        <v>207</v>
      </c>
      <c r="T7" s="219" t="s">
        <v>208</v>
      </c>
      <c r="U7" s="219" t="s">
        <v>209</v>
      </c>
      <c r="V7" s="219" t="s">
        <v>210</v>
      </c>
      <c r="W7" s="219" t="s">
        <v>211</v>
      </c>
      <c r="X7" s="219" t="s">
        <v>212</v>
      </c>
      <c r="Y7" s="241">
        <v>25</v>
      </c>
      <c r="Z7" s="242">
        <v>26</v>
      </c>
    </row>
    <row r="8" ht="17.25" customHeight="1" spans="1:26">
      <c r="A8" s="220" t="s">
        <v>213</v>
      </c>
      <c r="B8" s="220"/>
      <c r="C8" s="221" t="s">
        <v>214</v>
      </c>
      <c r="D8" s="222">
        <v>669.94</v>
      </c>
      <c r="E8" s="222">
        <v>669.94</v>
      </c>
      <c r="F8" s="222">
        <v>669.94</v>
      </c>
      <c r="G8" s="222"/>
      <c r="H8" s="222"/>
      <c r="I8" s="222"/>
      <c r="J8" s="222"/>
      <c r="K8" s="222"/>
      <c r="L8" s="222"/>
      <c r="M8" s="222"/>
      <c r="N8" s="225" t="s">
        <v>215</v>
      </c>
      <c r="O8" s="225"/>
      <c r="P8" s="229" t="s">
        <v>216</v>
      </c>
      <c r="Q8" s="222">
        <f>SUM(Q9:Q18)</f>
        <v>6583.06</v>
      </c>
      <c r="R8" s="222">
        <f>SUM(R9:R18)</f>
        <v>6583.06</v>
      </c>
      <c r="S8" s="222">
        <f>SUM(S9:S18)</f>
        <v>6583.06</v>
      </c>
      <c r="T8" s="222"/>
      <c r="U8" s="222"/>
      <c r="V8" s="222"/>
      <c r="W8" s="222"/>
      <c r="X8" s="222"/>
      <c r="Y8" s="222"/>
      <c r="Z8" s="222"/>
    </row>
    <row r="9" ht="17.25" customHeight="1" spans="1:26">
      <c r="A9" s="223"/>
      <c r="B9" s="223" t="s">
        <v>217</v>
      </c>
      <c r="C9" s="224" t="s">
        <v>218</v>
      </c>
      <c r="D9" s="222">
        <v>475.87</v>
      </c>
      <c r="E9" s="222">
        <v>475.87</v>
      </c>
      <c r="F9" s="222">
        <v>475.87</v>
      </c>
      <c r="G9" s="222"/>
      <c r="H9" s="222"/>
      <c r="I9" s="222"/>
      <c r="J9" s="222"/>
      <c r="K9" s="222"/>
      <c r="L9" s="222"/>
      <c r="M9" s="222"/>
      <c r="N9" s="230"/>
      <c r="O9" s="230" t="s">
        <v>217</v>
      </c>
      <c r="P9" s="231" t="s">
        <v>219</v>
      </c>
      <c r="Q9" s="222">
        <v>2102.06</v>
      </c>
      <c r="R9" s="222">
        <v>2102.06</v>
      </c>
      <c r="S9" s="222">
        <v>2102.06</v>
      </c>
      <c r="T9" s="222"/>
      <c r="U9" s="222"/>
      <c r="V9" s="222"/>
      <c r="W9" s="222"/>
      <c r="X9" s="222"/>
      <c r="Y9" s="222"/>
      <c r="Z9" s="222"/>
    </row>
    <row r="10" ht="17.25" customHeight="1" spans="1:26">
      <c r="A10" s="223"/>
      <c r="B10" s="223" t="s">
        <v>220</v>
      </c>
      <c r="C10" s="224" t="s">
        <v>221</v>
      </c>
      <c r="D10" s="222">
        <v>157.35</v>
      </c>
      <c r="E10" s="222">
        <v>157.35</v>
      </c>
      <c r="F10" s="222">
        <v>157.35</v>
      </c>
      <c r="G10" s="222"/>
      <c r="H10" s="222"/>
      <c r="I10" s="222"/>
      <c r="J10" s="222"/>
      <c r="K10" s="222"/>
      <c r="L10" s="222"/>
      <c r="M10" s="222"/>
      <c r="N10" s="230"/>
      <c r="O10" s="230" t="s">
        <v>220</v>
      </c>
      <c r="P10" s="231" t="s">
        <v>222</v>
      </c>
      <c r="Q10" s="222">
        <v>532.75</v>
      </c>
      <c r="R10" s="222">
        <v>532.75</v>
      </c>
      <c r="S10" s="222">
        <v>532.75</v>
      </c>
      <c r="T10" s="222"/>
      <c r="U10" s="222"/>
      <c r="V10" s="222"/>
      <c r="W10" s="222"/>
      <c r="X10" s="222"/>
      <c r="Y10" s="222"/>
      <c r="Z10" s="222"/>
    </row>
    <row r="11" ht="17.25" customHeight="1" spans="1:26">
      <c r="A11" s="223"/>
      <c r="B11" s="223" t="s">
        <v>223</v>
      </c>
      <c r="C11" s="224" t="s">
        <v>164</v>
      </c>
      <c r="D11" s="222">
        <v>36.72</v>
      </c>
      <c r="E11" s="222">
        <v>36.72</v>
      </c>
      <c r="F11" s="222">
        <v>36.72</v>
      </c>
      <c r="G11" s="222"/>
      <c r="H11" s="222"/>
      <c r="I11" s="222"/>
      <c r="J11" s="222"/>
      <c r="K11" s="222"/>
      <c r="L11" s="222"/>
      <c r="M11" s="222"/>
      <c r="N11" s="230"/>
      <c r="O11" s="230" t="s">
        <v>223</v>
      </c>
      <c r="P11" s="231" t="s">
        <v>224</v>
      </c>
      <c r="Q11" s="222">
        <v>46.64</v>
      </c>
      <c r="R11" s="222">
        <v>46.64</v>
      </c>
      <c r="S11" s="222">
        <v>46.64</v>
      </c>
      <c r="T11" s="222"/>
      <c r="U11" s="222"/>
      <c r="V11" s="222"/>
      <c r="W11" s="222"/>
      <c r="X11" s="222"/>
      <c r="Y11" s="222"/>
      <c r="Z11" s="222"/>
    </row>
    <row r="12" ht="17.25" customHeight="1" spans="1:26">
      <c r="A12" s="220" t="s">
        <v>225</v>
      </c>
      <c r="B12" s="220"/>
      <c r="C12" s="221" t="s">
        <v>226</v>
      </c>
      <c r="D12" s="222">
        <v>7</v>
      </c>
      <c r="E12" s="222">
        <v>7</v>
      </c>
      <c r="F12" s="222">
        <v>7</v>
      </c>
      <c r="G12" s="222"/>
      <c r="H12" s="222"/>
      <c r="I12" s="222"/>
      <c r="J12" s="222"/>
      <c r="K12" s="222"/>
      <c r="L12" s="222"/>
      <c r="M12" s="222"/>
      <c r="N12" s="230"/>
      <c r="O12" s="230" t="s">
        <v>227</v>
      </c>
      <c r="P12" s="231" t="s">
        <v>228</v>
      </c>
      <c r="Q12" s="222">
        <v>2001.11</v>
      </c>
      <c r="R12" s="222">
        <v>2001.11</v>
      </c>
      <c r="S12" s="222">
        <v>2001.11</v>
      </c>
      <c r="T12" s="222"/>
      <c r="U12" s="222"/>
      <c r="V12" s="222"/>
      <c r="W12" s="222"/>
      <c r="X12" s="222"/>
      <c r="Y12" s="222"/>
      <c r="Z12" s="222"/>
    </row>
    <row r="13" ht="17.25" customHeight="1" spans="1:26">
      <c r="A13" s="223"/>
      <c r="B13" s="223" t="s">
        <v>217</v>
      </c>
      <c r="C13" s="224" t="s">
        <v>229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30"/>
      <c r="O13" s="230" t="s">
        <v>230</v>
      </c>
      <c r="P13" s="231" t="s">
        <v>231</v>
      </c>
      <c r="Q13" s="222">
        <v>949.32</v>
      </c>
      <c r="R13" s="222">
        <v>949.32</v>
      </c>
      <c r="S13" s="222">
        <v>949.32</v>
      </c>
      <c r="T13" s="222"/>
      <c r="U13" s="222"/>
      <c r="V13" s="222"/>
      <c r="W13" s="222"/>
      <c r="X13" s="222"/>
      <c r="Y13" s="222"/>
      <c r="Z13" s="222"/>
    </row>
    <row r="14" ht="17.25" customHeight="1" spans="1:26">
      <c r="A14" s="223"/>
      <c r="B14" s="223" t="s">
        <v>220</v>
      </c>
      <c r="C14" s="224" t="s">
        <v>232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30"/>
      <c r="O14" s="230" t="s">
        <v>233</v>
      </c>
      <c r="P14" s="231" t="s">
        <v>234</v>
      </c>
      <c r="Q14" s="222">
        <v>57.77</v>
      </c>
      <c r="R14" s="222">
        <v>57.77</v>
      </c>
      <c r="S14" s="222">
        <v>57.77</v>
      </c>
      <c r="T14" s="222"/>
      <c r="U14" s="222"/>
      <c r="V14" s="222"/>
      <c r="W14" s="222"/>
      <c r="X14" s="222"/>
      <c r="Y14" s="222"/>
      <c r="Z14" s="222"/>
    </row>
    <row r="15" ht="17.25" customHeight="1" spans="1:26">
      <c r="A15" s="223"/>
      <c r="B15" s="223" t="s">
        <v>235</v>
      </c>
      <c r="C15" s="224" t="s">
        <v>236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30"/>
      <c r="O15" s="230" t="s">
        <v>198</v>
      </c>
      <c r="P15" s="231" t="s">
        <v>237</v>
      </c>
      <c r="Q15" s="222">
        <v>226.93</v>
      </c>
      <c r="R15" s="222">
        <v>226.93</v>
      </c>
      <c r="S15" s="222">
        <v>226.93</v>
      </c>
      <c r="T15" s="222"/>
      <c r="U15" s="222"/>
      <c r="V15" s="222"/>
      <c r="W15" s="222"/>
      <c r="X15" s="222"/>
      <c r="Y15" s="222"/>
      <c r="Z15" s="222"/>
    </row>
    <row r="16" ht="17.25" customHeight="1" spans="1:26">
      <c r="A16" s="223"/>
      <c r="B16" s="223" t="s">
        <v>238</v>
      </c>
      <c r="C16" s="224" t="s">
        <v>239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30"/>
      <c r="O16" s="230" t="s">
        <v>199</v>
      </c>
      <c r="P16" s="231" t="s">
        <v>240</v>
      </c>
      <c r="Q16" s="222">
        <v>159.38</v>
      </c>
      <c r="R16" s="222">
        <v>159.38</v>
      </c>
      <c r="S16" s="222">
        <v>159.38</v>
      </c>
      <c r="T16" s="222"/>
      <c r="U16" s="222"/>
      <c r="V16" s="222"/>
      <c r="W16" s="222"/>
      <c r="X16" s="222"/>
      <c r="Y16" s="222"/>
      <c r="Z16" s="222"/>
    </row>
    <row r="17" ht="17.25" customHeight="1" spans="1:26">
      <c r="A17" s="223"/>
      <c r="B17" s="223" t="s">
        <v>230</v>
      </c>
      <c r="C17" s="224" t="s">
        <v>241</v>
      </c>
      <c r="D17" s="222">
        <v>7</v>
      </c>
      <c r="E17" s="222">
        <v>7</v>
      </c>
      <c r="F17" s="222">
        <v>7</v>
      </c>
      <c r="G17" s="222"/>
      <c r="H17" s="222"/>
      <c r="I17" s="222"/>
      <c r="J17" s="222"/>
      <c r="K17" s="222"/>
      <c r="L17" s="222"/>
      <c r="M17" s="222"/>
      <c r="N17" s="230"/>
      <c r="O17" s="230" t="s">
        <v>200</v>
      </c>
      <c r="P17" s="231" t="s">
        <v>242</v>
      </c>
      <c r="Q17" s="222">
        <v>51.89</v>
      </c>
      <c r="R17" s="222">
        <v>51.89</v>
      </c>
      <c r="S17" s="222">
        <v>51.89</v>
      </c>
      <c r="T17" s="222"/>
      <c r="U17" s="222"/>
      <c r="V17" s="222"/>
      <c r="W17" s="222"/>
      <c r="X17" s="222"/>
      <c r="Y17" s="222"/>
      <c r="Z17" s="222"/>
    </row>
    <row r="18" ht="17.25" customHeight="1" spans="1:26">
      <c r="A18" s="220" t="s">
        <v>243</v>
      </c>
      <c r="B18" s="220"/>
      <c r="C18" s="221" t="s">
        <v>244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30"/>
      <c r="O18" s="230" t="s">
        <v>201</v>
      </c>
      <c r="P18" s="231" t="s">
        <v>164</v>
      </c>
      <c r="Q18" s="222">
        <v>455.21</v>
      </c>
      <c r="R18" s="222">
        <v>455.21</v>
      </c>
      <c r="S18" s="222">
        <v>455.21</v>
      </c>
      <c r="T18" s="222"/>
      <c r="U18" s="222"/>
      <c r="V18" s="222"/>
      <c r="W18" s="222"/>
      <c r="X18" s="222"/>
      <c r="Y18" s="222"/>
      <c r="Z18" s="222"/>
    </row>
    <row r="19" ht="17.25" customHeight="1" spans="1:26">
      <c r="A19" s="223"/>
      <c r="B19" s="223" t="s">
        <v>217</v>
      </c>
      <c r="C19" s="224" t="s">
        <v>245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5" t="s">
        <v>246</v>
      </c>
      <c r="O19" s="225"/>
      <c r="P19" s="229" t="s">
        <v>247</v>
      </c>
      <c r="Q19" s="222">
        <f>SUM(Q28:Q30)</f>
        <v>37.69</v>
      </c>
      <c r="R19" s="222">
        <f>SUM(R28:R30)</f>
        <v>37.69</v>
      </c>
      <c r="S19" s="222">
        <f>SUM(S28:S30)</f>
        <v>37.69</v>
      </c>
      <c r="T19" s="222"/>
      <c r="U19" s="222"/>
      <c r="V19" s="222"/>
      <c r="W19" s="222"/>
      <c r="X19" s="222"/>
      <c r="Y19" s="222"/>
      <c r="Z19" s="222"/>
    </row>
    <row r="20" ht="17.25" customHeight="1" spans="1:26">
      <c r="A20" s="220" t="s">
        <v>248</v>
      </c>
      <c r="B20" s="220"/>
      <c r="C20" s="221" t="s">
        <v>249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30"/>
      <c r="O20" s="230" t="s">
        <v>217</v>
      </c>
      <c r="P20" s="231" t="s">
        <v>250</v>
      </c>
      <c r="Q20" s="222"/>
      <c r="R20" s="222"/>
      <c r="S20" s="222"/>
      <c r="T20" s="222"/>
      <c r="U20" s="222"/>
      <c r="V20" s="222"/>
      <c r="W20" s="222"/>
      <c r="X20" s="222"/>
      <c r="Y20" s="222"/>
      <c r="Z20" s="222"/>
    </row>
    <row r="21" ht="17.25" customHeight="1" spans="1:26">
      <c r="A21" s="223"/>
      <c r="B21" s="223" t="s">
        <v>220</v>
      </c>
      <c r="C21" s="224" t="s">
        <v>251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30"/>
      <c r="O21" s="230" t="s">
        <v>220</v>
      </c>
      <c r="P21" s="231" t="s">
        <v>252</v>
      </c>
      <c r="Q21" s="222"/>
      <c r="R21" s="222"/>
      <c r="S21" s="222"/>
      <c r="T21" s="222"/>
      <c r="U21" s="222"/>
      <c r="V21" s="222"/>
      <c r="W21" s="222"/>
      <c r="X21" s="222"/>
      <c r="Y21" s="222"/>
      <c r="Z21" s="222"/>
    </row>
    <row r="22" ht="17.25" customHeight="1" spans="1:26">
      <c r="A22" s="220" t="s">
        <v>253</v>
      </c>
      <c r="B22" s="220"/>
      <c r="C22" s="221" t="s">
        <v>254</v>
      </c>
      <c r="D22" s="222">
        <v>6044.07</v>
      </c>
      <c r="E22" s="222">
        <v>6044.07</v>
      </c>
      <c r="F22" s="222">
        <v>6044.07</v>
      </c>
      <c r="G22" s="222"/>
      <c r="H22" s="222"/>
      <c r="I22" s="222"/>
      <c r="J22" s="222"/>
      <c r="K22" s="222"/>
      <c r="L22" s="222"/>
      <c r="M22" s="222"/>
      <c r="N22" s="230"/>
      <c r="O22" s="230" t="s">
        <v>199</v>
      </c>
      <c r="P22" s="231" t="s">
        <v>255</v>
      </c>
      <c r="Q22" s="222"/>
      <c r="R22" s="222"/>
      <c r="S22" s="222"/>
      <c r="T22" s="222"/>
      <c r="U22" s="222"/>
      <c r="V22" s="222"/>
      <c r="W22" s="222"/>
      <c r="X22" s="222"/>
      <c r="Y22" s="222"/>
      <c r="Z22" s="222"/>
    </row>
    <row r="23" ht="17.25" customHeight="1" spans="1:26">
      <c r="A23" s="223"/>
      <c r="B23" s="223" t="s">
        <v>217</v>
      </c>
      <c r="C23" s="224" t="s">
        <v>216</v>
      </c>
      <c r="D23" s="222">
        <v>6044.07</v>
      </c>
      <c r="E23" s="222">
        <v>6044.07</v>
      </c>
      <c r="F23" s="222">
        <v>6044.07</v>
      </c>
      <c r="G23" s="222"/>
      <c r="H23" s="222"/>
      <c r="I23" s="222"/>
      <c r="J23" s="222"/>
      <c r="K23" s="222"/>
      <c r="L23" s="222"/>
      <c r="M23" s="222"/>
      <c r="N23" s="230"/>
      <c r="O23" s="230" t="s">
        <v>201</v>
      </c>
      <c r="P23" s="231" t="s">
        <v>256</v>
      </c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ht="17.25" customHeight="1" spans="1:26">
      <c r="A24" s="223"/>
      <c r="B24" s="223" t="s">
        <v>220</v>
      </c>
      <c r="C24" s="224" t="s">
        <v>247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30"/>
      <c r="O24" s="230" t="s">
        <v>203</v>
      </c>
      <c r="P24" s="231" t="s">
        <v>232</v>
      </c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ht="17.25" customHeight="1" spans="1:26">
      <c r="A25" s="220" t="s">
        <v>257</v>
      </c>
      <c r="B25" s="220"/>
      <c r="C25" s="221" t="s">
        <v>258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30"/>
      <c r="O25" s="230" t="s">
        <v>206</v>
      </c>
      <c r="P25" s="231" t="s">
        <v>259</v>
      </c>
      <c r="Q25" s="222"/>
      <c r="R25" s="222"/>
      <c r="S25" s="222"/>
      <c r="T25" s="222"/>
      <c r="U25" s="222"/>
      <c r="V25" s="222"/>
      <c r="W25" s="222"/>
      <c r="X25" s="222"/>
      <c r="Y25" s="222"/>
      <c r="Z25" s="222"/>
    </row>
    <row r="26" ht="17.25" customHeight="1" spans="1:26">
      <c r="A26" s="223"/>
      <c r="B26" s="223" t="s">
        <v>217</v>
      </c>
      <c r="C26" s="224" t="s">
        <v>260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0" t="s">
        <v>261</v>
      </c>
      <c r="P26" s="231" t="s">
        <v>262</v>
      </c>
      <c r="Q26" s="222"/>
      <c r="R26" s="222"/>
      <c r="S26" s="222"/>
      <c r="T26" s="222"/>
      <c r="U26" s="222"/>
      <c r="V26" s="222"/>
      <c r="W26" s="222"/>
      <c r="X26" s="222"/>
      <c r="Y26" s="222"/>
      <c r="Z26" s="222"/>
    </row>
    <row r="27" ht="17.25" customHeight="1" spans="1:26">
      <c r="A27" s="223"/>
      <c r="B27" s="223" t="s">
        <v>220</v>
      </c>
      <c r="C27" s="224" t="s">
        <v>263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30"/>
      <c r="O27" s="230" t="s">
        <v>264</v>
      </c>
      <c r="P27" s="231" t="s">
        <v>239</v>
      </c>
      <c r="Q27" s="222"/>
      <c r="R27" s="222"/>
      <c r="S27" s="222"/>
      <c r="T27" s="222"/>
      <c r="U27" s="222"/>
      <c r="V27" s="222"/>
      <c r="W27" s="222"/>
      <c r="X27" s="222"/>
      <c r="Y27" s="222"/>
      <c r="Z27" s="222"/>
    </row>
    <row r="28" ht="17.25" customHeight="1" spans="1:26">
      <c r="A28" s="220" t="s">
        <v>265</v>
      </c>
      <c r="B28" s="220"/>
      <c r="C28" s="221" t="s">
        <v>266</v>
      </c>
      <c r="D28" s="222">
        <v>413.2</v>
      </c>
      <c r="E28" s="222">
        <v>413.2</v>
      </c>
      <c r="F28" s="222">
        <v>413.2</v>
      </c>
      <c r="G28" s="222"/>
      <c r="H28" s="222"/>
      <c r="I28" s="222"/>
      <c r="J28" s="222"/>
      <c r="K28" s="222"/>
      <c r="L28" s="222"/>
      <c r="M28" s="222"/>
      <c r="N28" s="230"/>
      <c r="O28" s="230" t="s">
        <v>267</v>
      </c>
      <c r="P28" s="231" t="s">
        <v>241</v>
      </c>
      <c r="Q28" s="222">
        <v>7</v>
      </c>
      <c r="R28" s="222">
        <v>7</v>
      </c>
      <c r="S28" s="222">
        <v>7</v>
      </c>
      <c r="T28" s="222"/>
      <c r="U28" s="222"/>
      <c r="V28" s="222"/>
      <c r="W28" s="222"/>
      <c r="X28" s="222"/>
      <c r="Y28" s="222"/>
      <c r="Z28" s="222"/>
    </row>
    <row r="29" ht="17.25" customHeight="1" spans="1:26">
      <c r="A29" s="223"/>
      <c r="B29" s="223" t="s">
        <v>217</v>
      </c>
      <c r="C29" s="224" t="s">
        <v>268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30"/>
      <c r="O29" s="230" t="s">
        <v>269</v>
      </c>
      <c r="P29" s="231" t="s">
        <v>270</v>
      </c>
      <c r="Q29" s="222">
        <v>30.42</v>
      </c>
      <c r="R29" s="222">
        <v>30.42</v>
      </c>
      <c r="S29" s="222">
        <v>30.42</v>
      </c>
      <c r="T29" s="222"/>
      <c r="U29" s="222"/>
      <c r="V29" s="222"/>
      <c r="W29" s="222"/>
      <c r="X29" s="222"/>
      <c r="Y29" s="222"/>
      <c r="Z29" s="222"/>
    </row>
    <row r="30" ht="17.25" customHeight="1" spans="1:26">
      <c r="A30" s="223"/>
      <c r="B30" s="223" t="s">
        <v>238</v>
      </c>
      <c r="C30" s="224" t="s">
        <v>271</v>
      </c>
      <c r="D30" s="222">
        <v>413.2</v>
      </c>
      <c r="E30" s="222">
        <v>413.2</v>
      </c>
      <c r="F30" s="222">
        <v>413.2</v>
      </c>
      <c r="G30" s="222"/>
      <c r="H30" s="222"/>
      <c r="I30" s="222"/>
      <c r="J30" s="222"/>
      <c r="K30" s="222"/>
      <c r="L30" s="222"/>
      <c r="M30" s="222"/>
      <c r="N30" s="230"/>
      <c r="O30" s="230" t="s">
        <v>272</v>
      </c>
      <c r="P30" s="231" t="s">
        <v>273</v>
      </c>
      <c r="Q30" s="222">
        <v>0.27</v>
      </c>
      <c r="R30" s="222">
        <v>0.27</v>
      </c>
      <c r="S30" s="222">
        <v>0.27</v>
      </c>
      <c r="T30" s="222"/>
      <c r="U30" s="222"/>
      <c r="V30" s="222"/>
      <c r="W30" s="222"/>
      <c r="X30" s="222"/>
      <c r="Y30" s="222"/>
      <c r="Z30" s="222"/>
    </row>
    <row r="31" ht="17.25" customHeight="1" spans="1:26">
      <c r="A31" s="223"/>
      <c r="B31" s="223" t="s">
        <v>272</v>
      </c>
      <c r="C31" s="224" t="s">
        <v>274</v>
      </c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5" t="s">
        <v>275</v>
      </c>
      <c r="O31" s="225"/>
      <c r="P31" s="229" t="s">
        <v>266</v>
      </c>
      <c r="Q31" s="222">
        <f>SUM(Q32:Q36)</f>
        <v>513.46</v>
      </c>
      <c r="R31" s="222">
        <f>SUM(R32:R36)</f>
        <v>513.46</v>
      </c>
      <c r="S31" s="222">
        <f>SUM(S32:S36)</f>
        <v>513.46</v>
      </c>
      <c r="T31" s="222"/>
      <c r="U31" s="222"/>
      <c r="V31" s="222"/>
      <c r="W31" s="222"/>
      <c r="X31" s="222"/>
      <c r="Y31" s="222"/>
      <c r="Z31" s="222"/>
    </row>
    <row r="32" ht="17.25" customHeight="1" spans="1:26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30"/>
      <c r="O32" s="230" t="s">
        <v>217</v>
      </c>
      <c r="P32" s="231" t="s">
        <v>276</v>
      </c>
      <c r="Q32" s="222">
        <v>15.54</v>
      </c>
      <c r="R32" s="222">
        <v>15.54</v>
      </c>
      <c r="S32" s="222">
        <v>15.54</v>
      </c>
      <c r="T32" s="222"/>
      <c r="U32" s="222"/>
      <c r="V32" s="222"/>
      <c r="W32" s="222"/>
      <c r="X32" s="222"/>
      <c r="Y32" s="222"/>
      <c r="Z32" s="222"/>
    </row>
    <row r="33" ht="17.25" customHeight="1" spans="1:26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30"/>
      <c r="O33" s="230" t="s">
        <v>220</v>
      </c>
      <c r="P33" s="231" t="s">
        <v>277</v>
      </c>
      <c r="Q33" s="222">
        <v>403.2</v>
      </c>
      <c r="R33" s="222">
        <v>403.2</v>
      </c>
      <c r="S33" s="222">
        <v>403.2</v>
      </c>
      <c r="T33" s="222"/>
      <c r="U33" s="222"/>
      <c r="V33" s="222"/>
      <c r="W33" s="222"/>
      <c r="X33" s="222"/>
      <c r="Y33" s="222"/>
      <c r="Z33" s="222"/>
    </row>
    <row r="34" ht="17.25" customHeight="1" spans="1:26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30"/>
      <c r="O34" s="230" t="s">
        <v>235</v>
      </c>
      <c r="P34" s="231" t="s">
        <v>278</v>
      </c>
      <c r="Q34" s="222"/>
      <c r="R34" s="222"/>
      <c r="S34" s="222"/>
      <c r="T34" s="222"/>
      <c r="U34" s="222"/>
      <c r="V34" s="222"/>
      <c r="W34" s="222"/>
      <c r="X34" s="222"/>
      <c r="Y34" s="222"/>
      <c r="Z34" s="222"/>
    </row>
    <row r="35" ht="17.25" customHeight="1" spans="1:26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30"/>
      <c r="O35" s="230" t="s">
        <v>238</v>
      </c>
      <c r="P35" s="231" t="s">
        <v>279</v>
      </c>
      <c r="Q35" s="222">
        <v>90.72</v>
      </c>
      <c r="R35" s="222">
        <v>90.72</v>
      </c>
      <c r="S35" s="222">
        <v>90.72</v>
      </c>
      <c r="T35" s="222"/>
      <c r="U35" s="222"/>
      <c r="V35" s="222"/>
      <c r="W35" s="222"/>
      <c r="X35" s="222"/>
      <c r="Y35" s="222"/>
      <c r="Z35" s="222"/>
    </row>
    <row r="36" ht="17.25" customHeight="1" spans="1:26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30"/>
      <c r="O36" s="230" t="s">
        <v>227</v>
      </c>
      <c r="P36" s="231" t="s">
        <v>280</v>
      </c>
      <c r="Q36" s="222">
        <v>4</v>
      </c>
      <c r="R36" s="222">
        <v>4</v>
      </c>
      <c r="S36" s="222">
        <v>4</v>
      </c>
      <c r="T36" s="222"/>
      <c r="U36" s="222"/>
      <c r="V36" s="222"/>
      <c r="W36" s="222"/>
      <c r="X36" s="222"/>
      <c r="Y36" s="222"/>
      <c r="Z36" s="222"/>
    </row>
    <row r="37" ht="17.25" customHeight="1" spans="1:26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30"/>
      <c r="O37" s="230" t="s">
        <v>272</v>
      </c>
      <c r="P37" s="231" t="s">
        <v>281</v>
      </c>
      <c r="Q37" s="222"/>
      <c r="R37" s="222"/>
      <c r="S37" s="222"/>
      <c r="T37" s="222"/>
      <c r="U37" s="222"/>
      <c r="V37" s="222"/>
      <c r="W37" s="222"/>
      <c r="X37" s="222"/>
      <c r="Y37" s="222"/>
      <c r="Z37" s="222"/>
    </row>
    <row r="38" ht="17.25" customHeight="1" spans="1:26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 t="s">
        <v>282</v>
      </c>
      <c r="O38" s="225"/>
      <c r="P38" s="229" t="s">
        <v>283</v>
      </c>
      <c r="Q38" s="222"/>
      <c r="R38" s="222"/>
      <c r="S38" s="222"/>
      <c r="T38" s="222"/>
      <c r="U38" s="222"/>
      <c r="V38" s="222"/>
      <c r="W38" s="222"/>
      <c r="X38" s="222"/>
      <c r="Y38" s="222"/>
      <c r="Z38" s="222"/>
    </row>
    <row r="39" ht="17.25" customHeight="1" spans="1:26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30"/>
      <c r="O39" s="230" t="s">
        <v>217</v>
      </c>
      <c r="P39" s="231" t="s">
        <v>245</v>
      </c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ht="17.25" customHeight="1" spans="1:26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30"/>
      <c r="O40" s="230" t="s">
        <v>238</v>
      </c>
      <c r="P40" s="231" t="s">
        <v>251</v>
      </c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ht="17.25" customHeight="1" spans="1:26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 t="s">
        <v>284</v>
      </c>
      <c r="O41" s="225"/>
      <c r="P41" s="229" t="s">
        <v>285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2"/>
    </row>
    <row r="42" ht="17.25" customHeight="1" spans="1:26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30"/>
      <c r="O42" s="230" t="s">
        <v>217</v>
      </c>
      <c r="P42" s="231" t="s">
        <v>245</v>
      </c>
      <c r="Q42" s="222"/>
      <c r="R42" s="222"/>
      <c r="S42" s="222"/>
      <c r="T42" s="222"/>
      <c r="U42" s="222"/>
      <c r="V42" s="222"/>
      <c r="W42" s="222"/>
      <c r="X42" s="222"/>
      <c r="Y42" s="222"/>
      <c r="Z42" s="222"/>
    </row>
    <row r="43" ht="17.25" customHeight="1" spans="1:26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30"/>
      <c r="O43" s="230" t="s">
        <v>220</v>
      </c>
      <c r="P43" s="231" t="s">
        <v>286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2"/>
    </row>
    <row r="44" ht="17.25" customHeight="1" spans="1:26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30"/>
      <c r="O44" s="230" t="s">
        <v>223</v>
      </c>
      <c r="P44" s="231" t="s">
        <v>287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</row>
    <row r="45" ht="20.25" customHeight="1" spans="1:26">
      <c r="A45" s="226" t="s">
        <v>288</v>
      </c>
      <c r="B45" s="227"/>
      <c r="C45" s="228"/>
      <c r="D45" s="222">
        <v>7134.21</v>
      </c>
      <c r="E45" s="222">
        <v>7134.21</v>
      </c>
      <c r="F45" s="222">
        <v>7134.21</v>
      </c>
      <c r="G45" s="222"/>
      <c r="H45" s="222"/>
      <c r="I45" s="222"/>
      <c r="J45" s="222"/>
      <c r="K45" s="222"/>
      <c r="L45" s="222"/>
      <c r="M45" s="222"/>
      <c r="N45" s="232" t="s">
        <v>23</v>
      </c>
      <c r="O45" s="232"/>
      <c r="P45" s="232"/>
      <c r="Q45" s="222">
        <v>7134.21</v>
      </c>
      <c r="R45" s="222">
        <v>7134.21</v>
      </c>
      <c r="S45" s="222">
        <v>7134.21</v>
      </c>
      <c r="T45" s="222"/>
      <c r="U45" s="222"/>
      <c r="V45" s="222"/>
      <c r="W45" s="222"/>
      <c r="X45" s="222"/>
      <c r="Y45" s="222"/>
      <c r="Z45" s="222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5:C45"/>
    <mergeCell ref="N45:P45"/>
    <mergeCell ref="D5:D6"/>
    <mergeCell ref="Q5:Q6"/>
  </mergeCells>
  <pageMargins left="0.7" right="0.7" top="0.75" bottom="0.75" header="0.3" footer="0.3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7" sqref="E7"/>
    </sheetView>
  </sheetViews>
  <sheetFormatPr defaultColWidth="9.13333333333333" defaultRowHeight="14.25" customHeight="1" outlineLevelRow="6" outlineLevelCol="5"/>
  <cols>
    <col min="1" max="2" width="27.3833333333333" customWidth="1"/>
    <col min="3" max="3" width="17.25" customWidth="1"/>
    <col min="4" max="5" width="26.25" customWidth="1"/>
    <col min="6" max="6" width="18.75" customWidth="1"/>
  </cols>
  <sheetData>
    <row r="1" customHeight="1" spans="1:6">
      <c r="A1" s="201"/>
      <c r="B1" s="201"/>
      <c r="C1" s="69"/>
      <c r="F1" s="202" t="s">
        <v>289</v>
      </c>
    </row>
    <row r="2" ht="25.5" customHeight="1" spans="1:6">
      <c r="A2" s="203" t="s">
        <v>290</v>
      </c>
      <c r="B2" s="203"/>
      <c r="C2" s="203"/>
      <c r="D2" s="203"/>
      <c r="E2" s="203"/>
      <c r="F2" s="203"/>
    </row>
    <row r="3" ht="15.75" customHeight="1" spans="1:6">
      <c r="A3" s="4" t="str">
        <f>"单位名称："&amp;"曲靖市沾益区卫生健康局"</f>
        <v>单位名称：曲靖市沾益区卫生健康局</v>
      </c>
      <c r="B3" s="201"/>
      <c r="C3" s="69"/>
      <c r="F3" s="321" t="s">
        <v>2</v>
      </c>
    </row>
    <row r="4" ht="19.5" customHeight="1" spans="1:6">
      <c r="A4" s="9" t="s">
        <v>291</v>
      </c>
      <c r="B4" s="10" t="s">
        <v>292</v>
      </c>
      <c r="C4" s="10" t="s">
        <v>293</v>
      </c>
      <c r="D4" s="10"/>
      <c r="E4" s="10"/>
      <c r="F4" s="10" t="s">
        <v>294</v>
      </c>
    </row>
    <row r="5" ht="19.5" customHeight="1" spans="1:6">
      <c r="A5" s="9"/>
      <c r="B5" s="10"/>
      <c r="C5" s="63" t="s">
        <v>31</v>
      </c>
      <c r="D5" s="63" t="s">
        <v>295</v>
      </c>
      <c r="E5" s="63" t="s">
        <v>296</v>
      </c>
      <c r="F5" s="10"/>
    </row>
    <row r="6" ht="18.75" customHeight="1" spans="1:6">
      <c r="A6" s="204">
        <v>1</v>
      </c>
      <c r="B6" s="204">
        <v>2</v>
      </c>
      <c r="C6" s="205">
        <v>3</v>
      </c>
      <c r="D6" s="204">
        <v>4</v>
      </c>
      <c r="E6" s="204">
        <v>5</v>
      </c>
      <c r="F6" s="204">
        <v>6</v>
      </c>
    </row>
    <row r="7" ht="18.75" customHeight="1" spans="1:6">
      <c r="A7" s="16">
        <v>7</v>
      </c>
      <c r="B7" s="16"/>
      <c r="C7" s="16">
        <v>7</v>
      </c>
      <c r="D7" s="16"/>
      <c r="E7" s="16">
        <v>7</v>
      </c>
      <c r="F7" s="16"/>
    </row>
  </sheetData>
  <mergeCells count="6">
    <mergeCell ref="A2:F2"/>
    <mergeCell ref="A3:D3"/>
    <mergeCell ref="C4:E4"/>
    <mergeCell ref="A4:A5"/>
    <mergeCell ref="B4:B5"/>
    <mergeCell ref="F4:F5"/>
  </mergeCells>
  <pageMargins left="0.7" right="0.7" top="0.75" bottom="0.75" header="0.3" footer="0.3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2"/>
  <sheetViews>
    <sheetView showZeros="0" topLeftCell="T358" workbookViewId="0">
      <selection activeCell="A10" sqref="$A10:$XFD10"/>
    </sheetView>
  </sheetViews>
  <sheetFormatPr defaultColWidth="9.13333333333333" defaultRowHeight="14.25" customHeight="1"/>
  <cols>
    <col min="1" max="1" width="32.8833333333333" style="160" customWidth="1"/>
    <col min="2" max="2" width="20.75" style="160" customWidth="1"/>
    <col min="3" max="3" width="22.5583333333333" style="160" customWidth="1"/>
    <col min="4" max="4" width="10.1333333333333" style="160" customWidth="1"/>
    <col min="5" max="5" width="17.6333333333333" style="160" customWidth="1"/>
    <col min="6" max="6" width="10.25" style="160" customWidth="1"/>
    <col min="7" max="7" width="23" style="160" customWidth="1"/>
    <col min="8" max="8" width="10.75" style="160" customWidth="1"/>
    <col min="9" max="9" width="11" style="160" customWidth="1"/>
    <col min="10" max="10" width="15.3833333333333" style="160" customWidth="1"/>
    <col min="11" max="11" width="10.75" style="160" customWidth="1"/>
    <col min="12" max="13" width="11.1333333333333" style="160" customWidth="1"/>
    <col min="14" max="14" width="9.13333333333333" style="160"/>
    <col min="15" max="15" width="11.1333333333333" style="160" customWidth="1"/>
    <col min="16" max="16" width="11.8833333333333" style="160" customWidth="1"/>
    <col min="17" max="19" width="9.13333333333333" style="160"/>
    <col min="20" max="20" width="12.1333333333333" style="160" customWidth="1"/>
    <col min="21" max="23" width="12.25" style="160" customWidth="1"/>
    <col min="24" max="24" width="12.75" style="160" customWidth="1"/>
    <col min="25" max="26" width="11.1333333333333" style="160" customWidth="1"/>
    <col min="27" max="16384" width="9.13333333333333" style="160"/>
  </cols>
  <sheetData>
    <row r="1" ht="16.5" customHeight="1" spans="2:26">
      <c r="B1" s="161"/>
      <c r="D1" s="162"/>
      <c r="E1" s="162"/>
      <c r="F1" s="162"/>
      <c r="G1" s="162"/>
      <c r="H1" s="163"/>
      <c r="I1" s="163"/>
      <c r="K1" s="163"/>
      <c r="L1" s="163"/>
      <c r="M1" s="163"/>
      <c r="P1" s="163"/>
      <c r="T1" s="163"/>
      <c r="X1" s="161"/>
      <c r="Z1" s="188" t="s">
        <v>297</v>
      </c>
    </row>
    <row r="2" ht="26.25" customHeight="1" spans="1:26">
      <c r="A2" s="164" t="s">
        <v>298</v>
      </c>
      <c r="B2" s="164"/>
      <c r="C2" s="164"/>
      <c r="D2" s="164"/>
      <c r="E2" s="164"/>
      <c r="F2" s="164"/>
      <c r="G2" s="164"/>
      <c r="H2" s="164"/>
      <c r="I2" s="164"/>
      <c r="J2" s="180"/>
      <c r="K2" s="164"/>
      <c r="L2" s="164"/>
      <c r="M2" s="164"/>
      <c r="N2" s="180"/>
      <c r="O2" s="180"/>
      <c r="P2" s="164"/>
      <c r="Q2" s="180"/>
      <c r="R2" s="180"/>
      <c r="S2" s="180"/>
      <c r="T2" s="164"/>
      <c r="U2" s="164"/>
      <c r="V2" s="164"/>
      <c r="W2" s="164"/>
      <c r="X2" s="164"/>
      <c r="Y2" s="164"/>
      <c r="Z2" s="164"/>
    </row>
    <row r="3" ht="15" customHeight="1" spans="1:26">
      <c r="A3" s="165" t="str">
        <f>"单位名称："&amp;"曲靖市沾益区卫生健康局"</f>
        <v>单位名称：曲靖市沾益区卫生健康局</v>
      </c>
      <c r="B3" s="166"/>
      <c r="C3" s="166"/>
      <c r="D3" s="166"/>
      <c r="E3" s="166"/>
      <c r="F3" s="166"/>
      <c r="G3" s="166"/>
      <c r="H3" s="167"/>
      <c r="I3" s="167"/>
      <c r="J3" s="181"/>
      <c r="K3" s="167"/>
      <c r="L3" s="167"/>
      <c r="M3" s="167"/>
      <c r="N3" s="181"/>
      <c r="O3" s="181"/>
      <c r="P3" s="167"/>
      <c r="Q3" s="181"/>
      <c r="R3" s="181"/>
      <c r="S3" s="181"/>
      <c r="T3" s="167"/>
      <c r="X3" s="161"/>
      <c r="Z3" s="322" t="s">
        <v>2</v>
      </c>
    </row>
    <row r="4" ht="18" customHeight="1" spans="1:26">
      <c r="A4" s="168" t="s">
        <v>299</v>
      </c>
      <c r="B4" s="168" t="s">
        <v>300</v>
      </c>
      <c r="C4" s="168" t="s">
        <v>301</v>
      </c>
      <c r="D4" s="168" t="s">
        <v>302</v>
      </c>
      <c r="E4" s="168" t="s">
        <v>303</v>
      </c>
      <c r="F4" s="168" t="s">
        <v>304</v>
      </c>
      <c r="G4" s="168" t="s">
        <v>305</v>
      </c>
      <c r="H4" s="169" t="s">
        <v>306</v>
      </c>
      <c r="I4" s="169" t="s">
        <v>306</v>
      </c>
      <c r="J4" s="182"/>
      <c r="K4" s="169"/>
      <c r="L4" s="169"/>
      <c r="M4" s="169"/>
      <c r="N4" s="182"/>
      <c r="O4" s="182"/>
      <c r="P4" s="169"/>
      <c r="Q4" s="182"/>
      <c r="R4" s="182"/>
      <c r="S4" s="182"/>
      <c r="T4" s="187" t="s">
        <v>35</v>
      </c>
      <c r="U4" s="169" t="s">
        <v>36</v>
      </c>
      <c r="V4" s="169"/>
      <c r="W4" s="169"/>
      <c r="X4" s="169"/>
      <c r="Y4" s="169"/>
      <c r="Z4" s="169"/>
    </row>
    <row r="5" ht="18" customHeight="1" spans="1:26">
      <c r="A5" s="170"/>
      <c r="B5" s="171"/>
      <c r="C5" s="170"/>
      <c r="D5" s="170"/>
      <c r="E5" s="170"/>
      <c r="F5" s="170"/>
      <c r="G5" s="170"/>
      <c r="H5" s="169" t="s">
        <v>307</v>
      </c>
      <c r="I5" s="169" t="s">
        <v>32</v>
      </c>
      <c r="J5" s="182"/>
      <c r="K5" s="169"/>
      <c r="L5" s="169"/>
      <c r="M5" s="169"/>
      <c r="N5" s="182"/>
      <c r="O5" s="182"/>
      <c r="P5" s="169"/>
      <c r="Q5" s="182" t="s">
        <v>308</v>
      </c>
      <c r="R5" s="182"/>
      <c r="S5" s="182"/>
      <c r="T5" s="168" t="s">
        <v>35</v>
      </c>
      <c r="U5" s="169" t="s">
        <v>36</v>
      </c>
      <c r="V5" s="187" t="s">
        <v>37</v>
      </c>
      <c r="W5" s="169" t="s">
        <v>36</v>
      </c>
      <c r="X5" s="187" t="s">
        <v>39</v>
      </c>
      <c r="Y5" s="187" t="s">
        <v>40</v>
      </c>
      <c r="Z5" s="184" t="s">
        <v>41</v>
      </c>
    </row>
    <row r="6" customHeight="1" spans="1:26">
      <c r="A6" s="172"/>
      <c r="B6" s="172"/>
      <c r="C6" s="172"/>
      <c r="D6" s="172"/>
      <c r="E6" s="172"/>
      <c r="F6" s="172"/>
      <c r="G6" s="172"/>
      <c r="H6" s="172"/>
      <c r="I6" s="183" t="s">
        <v>309</v>
      </c>
      <c r="J6" s="184" t="s">
        <v>310</v>
      </c>
      <c r="K6" s="168" t="s">
        <v>311</v>
      </c>
      <c r="L6" s="168" t="s">
        <v>312</v>
      </c>
      <c r="M6" s="168" t="s">
        <v>313</v>
      </c>
      <c r="N6" s="168" t="s">
        <v>314</v>
      </c>
      <c r="O6" s="168" t="s">
        <v>33</v>
      </c>
      <c r="P6" s="168" t="s">
        <v>34</v>
      </c>
      <c r="Q6" s="168" t="s">
        <v>32</v>
      </c>
      <c r="R6" s="168" t="s">
        <v>33</v>
      </c>
      <c r="S6" s="168" t="s">
        <v>34</v>
      </c>
      <c r="T6" s="172"/>
      <c r="U6" s="168" t="s">
        <v>31</v>
      </c>
      <c r="V6" s="168" t="s">
        <v>37</v>
      </c>
      <c r="W6" s="168" t="s">
        <v>315</v>
      </c>
      <c r="X6" s="168" t="s">
        <v>39</v>
      </c>
      <c r="Y6" s="168" t="s">
        <v>40</v>
      </c>
      <c r="Z6" s="168" t="s">
        <v>41</v>
      </c>
    </row>
    <row r="7" ht="37.5" customHeight="1" spans="1:26">
      <c r="A7" s="173"/>
      <c r="B7" s="173"/>
      <c r="C7" s="173"/>
      <c r="D7" s="173"/>
      <c r="E7" s="173"/>
      <c r="F7" s="173"/>
      <c r="G7" s="173"/>
      <c r="H7" s="173"/>
      <c r="I7" s="185" t="s">
        <v>31</v>
      </c>
      <c r="J7" s="185" t="s">
        <v>316</v>
      </c>
      <c r="K7" s="186" t="s">
        <v>310</v>
      </c>
      <c r="L7" s="186" t="s">
        <v>312</v>
      </c>
      <c r="M7" s="186" t="s">
        <v>313</v>
      </c>
      <c r="N7" s="186" t="s">
        <v>314</v>
      </c>
      <c r="O7" s="186" t="s">
        <v>314</v>
      </c>
      <c r="P7" s="186" t="s">
        <v>314</v>
      </c>
      <c r="Q7" s="186" t="s">
        <v>312</v>
      </c>
      <c r="R7" s="186" t="s">
        <v>313</v>
      </c>
      <c r="S7" s="186" t="s">
        <v>314</v>
      </c>
      <c r="T7" s="186" t="s">
        <v>35</v>
      </c>
      <c r="U7" s="186" t="s">
        <v>31</v>
      </c>
      <c r="V7" s="186" t="s">
        <v>37</v>
      </c>
      <c r="W7" s="186" t="s">
        <v>315</v>
      </c>
      <c r="X7" s="186" t="s">
        <v>39</v>
      </c>
      <c r="Y7" s="186" t="s">
        <v>40</v>
      </c>
      <c r="Z7" s="186" t="s">
        <v>41</v>
      </c>
    </row>
    <row r="8" customHeight="1" spans="1:26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74">
        <v>21</v>
      </c>
      <c r="V8" s="174">
        <v>22</v>
      </c>
      <c r="W8" s="174">
        <v>23</v>
      </c>
      <c r="X8" s="174">
        <v>24</v>
      </c>
      <c r="Y8" s="190">
        <v>25</v>
      </c>
      <c r="Z8" s="191">
        <v>26</v>
      </c>
    </row>
    <row r="9" ht="21" customHeight="1" spans="1:26">
      <c r="A9" s="175" t="s">
        <v>43</v>
      </c>
      <c r="B9" s="176"/>
      <c r="C9" s="176"/>
      <c r="D9" s="176"/>
      <c r="E9" s="176"/>
      <c r="F9" s="176"/>
      <c r="G9" s="176"/>
      <c r="H9" s="177">
        <v>7134.21</v>
      </c>
      <c r="I9" s="177">
        <v>7134.21</v>
      </c>
      <c r="J9" s="177"/>
      <c r="K9" s="177"/>
      <c r="L9" s="177"/>
      <c r="M9" s="177">
        <v>7134.21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ht="23.25" customHeight="1" outlineLevel="1" spans="1:26">
      <c r="A10" s="178" t="s">
        <v>43</v>
      </c>
      <c r="B10" s="175"/>
      <c r="C10" s="175"/>
      <c r="D10" s="175"/>
      <c r="E10" s="175"/>
      <c r="F10" s="175"/>
      <c r="G10" s="175"/>
      <c r="H10" s="177">
        <v>530.92</v>
      </c>
      <c r="I10" s="177">
        <v>530.92</v>
      </c>
      <c r="J10" s="177"/>
      <c r="K10" s="177"/>
      <c r="L10" s="177"/>
      <c r="M10" s="177">
        <v>530.92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ht="23.25" customHeight="1" outlineLevel="2" spans="1:26">
      <c r="A11" s="179" t="s">
        <v>43</v>
      </c>
      <c r="B11" s="175" t="s">
        <v>317</v>
      </c>
      <c r="C11" s="175" t="s">
        <v>318</v>
      </c>
      <c r="D11" s="175" t="s">
        <v>117</v>
      </c>
      <c r="E11" s="175" t="s">
        <v>118</v>
      </c>
      <c r="F11" s="175" t="s">
        <v>319</v>
      </c>
      <c r="G11" s="175" t="s">
        <v>219</v>
      </c>
      <c r="H11" s="177">
        <v>113.808</v>
      </c>
      <c r="I11" s="177">
        <v>113.808</v>
      </c>
      <c r="J11" s="177"/>
      <c r="K11" s="177"/>
      <c r="L11" s="177"/>
      <c r="M11" s="177">
        <v>113.808</v>
      </c>
      <c r="N11" s="177"/>
      <c r="O11" s="175"/>
      <c r="P11" s="175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ht="23.25" customHeight="1" outlineLevel="2" spans="1:26">
      <c r="A12" s="179" t="s">
        <v>43</v>
      </c>
      <c r="B12" s="175" t="s">
        <v>320</v>
      </c>
      <c r="C12" s="175" t="s">
        <v>321</v>
      </c>
      <c r="D12" s="175" t="s">
        <v>117</v>
      </c>
      <c r="E12" s="175" t="s">
        <v>118</v>
      </c>
      <c r="F12" s="175" t="s">
        <v>319</v>
      </c>
      <c r="G12" s="175" t="s">
        <v>219</v>
      </c>
      <c r="H12" s="177">
        <v>11.094</v>
      </c>
      <c r="I12" s="177">
        <v>11.094</v>
      </c>
      <c r="J12" s="177"/>
      <c r="K12" s="177"/>
      <c r="L12" s="177"/>
      <c r="M12" s="177">
        <v>11.094</v>
      </c>
      <c r="N12" s="177"/>
      <c r="O12" s="175"/>
      <c r="P12" s="175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ht="23.25" customHeight="1" outlineLevel="2" spans="1:26">
      <c r="A13" s="179" t="s">
        <v>43</v>
      </c>
      <c r="B13" s="175" t="s">
        <v>317</v>
      </c>
      <c r="C13" s="175" t="s">
        <v>318</v>
      </c>
      <c r="D13" s="175" t="s">
        <v>117</v>
      </c>
      <c r="E13" s="175" t="s">
        <v>118</v>
      </c>
      <c r="F13" s="175" t="s">
        <v>322</v>
      </c>
      <c r="G13" s="175" t="s">
        <v>222</v>
      </c>
      <c r="H13" s="177">
        <v>155.8332</v>
      </c>
      <c r="I13" s="177">
        <v>155.8332</v>
      </c>
      <c r="J13" s="177"/>
      <c r="K13" s="177"/>
      <c r="L13" s="177"/>
      <c r="M13" s="177">
        <v>155.8332</v>
      </c>
      <c r="N13" s="177"/>
      <c r="O13" s="175"/>
      <c r="P13" s="175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ht="23.25" customHeight="1" outlineLevel="2" spans="1:26">
      <c r="A14" s="179" t="s">
        <v>43</v>
      </c>
      <c r="B14" s="175" t="s">
        <v>320</v>
      </c>
      <c r="C14" s="175" t="s">
        <v>321</v>
      </c>
      <c r="D14" s="175" t="s">
        <v>117</v>
      </c>
      <c r="E14" s="175" t="s">
        <v>118</v>
      </c>
      <c r="F14" s="175" t="s">
        <v>322</v>
      </c>
      <c r="G14" s="175" t="s">
        <v>222</v>
      </c>
      <c r="H14" s="177">
        <v>0.8616</v>
      </c>
      <c r="I14" s="177">
        <v>0.8616</v>
      </c>
      <c r="J14" s="177"/>
      <c r="K14" s="177"/>
      <c r="L14" s="177"/>
      <c r="M14" s="177">
        <v>0.8616</v>
      </c>
      <c r="N14" s="177"/>
      <c r="O14" s="175"/>
      <c r="P14" s="175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ht="23.25" customHeight="1" outlineLevel="2" spans="1:26">
      <c r="A15" s="179" t="s">
        <v>43</v>
      </c>
      <c r="B15" s="175" t="s">
        <v>323</v>
      </c>
      <c r="C15" s="175" t="s">
        <v>324</v>
      </c>
      <c r="D15" s="175" t="s">
        <v>117</v>
      </c>
      <c r="E15" s="175" t="s">
        <v>118</v>
      </c>
      <c r="F15" s="175" t="s">
        <v>325</v>
      </c>
      <c r="G15" s="175" t="s">
        <v>224</v>
      </c>
      <c r="H15" s="177">
        <v>23.68</v>
      </c>
      <c r="I15" s="177">
        <v>23.68</v>
      </c>
      <c r="J15" s="177"/>
      <c r="K15" s="177"/>
      <c r="L15" s="177"/>
      <c r="M15" s="177">
        <v>23.67</v>
      </c>
      <c r="N15" s="177"/>
      <c r="O15" s="175"/>
      <c r="P15" s="175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ht="23.25" customHeight="1" outlineLevel="2" spans="1:26">
      <c r="A16" s="179" t="s">
        <v>43</v>
      </c>
      <c r="B16" s="175" t="s">
        <v>317</v>
      </c>
      <c r="C16" s="175" t="s">
        <v>318</v>
      </c>
      <c r="D16" s="175" t="s">
        <v>117</v>
      </c>
      <c r="E16" s="175" t="s">
        <v>118</v>
      </c>
      <c r="F16" s="175" t="s">
        <v>325</v>
      </c>
      <c r="G16" s="175" t="s">
        <v>224</v>
      </c>
      <c r="H16" s="177">
        <v>9.484</v>
      </c>
      <c r="I16" s="177">
        <v>9.484</v>
      </c>
      <c r="J16" s="177"/>
      <c r="K16" s="177"/>
      <c r="L16" s="177"/>
      <c r="M16" s="177">
        <v>9.484</v>
      </c>
      <c r="N16" s="177"/>
      <c r="O16" s="175"/>
      <c r="P16" s="175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ht="23.25" customHeight="1" outlineLevel="2" spans="1:26">
      <c r="A17" s="179" t="s">
        <v>43</v>
      </c>
      <c r="B17" s="175" t="s">
        <v>320</v>
      </c>
      <c r="C17" s="175" t="s">
        <v>321</v>
      </c>
      <c r="D17" s="175" t="s">
        <v>117</v>
      </c>
      <c r="E17" s="175" t="s">
        <v>118</v>
      </c>
      <c r="F17" s="175" t="s">
        <v>326</v>
      </c>
      <c r="G17" s="175" t="s">
        <v>228</v>
      </c>
      <c r="H17" s="177">
        <v>0.9245</v>
      </c>
      <c r="I17" s="177">
        <v>0.9245</v>
      </c>
      <c r="J17" s="177"/>
      <c r="K17" s="177"/>
      <c r="L17" s="177"/>
      <c r="M17" s="177">
        <v>0.9245</v>
      </c>
      <c r="N17" s="177"/>
      <c r="O17" s="175"/>
      <c r="P17" s="175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ht="23.25" customHeight="1" outlineLevel="2" spans="1:26">
      <c r="A18" s="179" t="s">
        <v>43</v>
      </c>
      <c r="B18" s="175" t="s">
        <v>327</v>
      </c>
      <c r="C18" s="175" t="s">
        <v>328</v>
      </c>
      <c r="D18" s="175" t="s">
        <v>117</v>
      </c>
      <c r="E18" s="175" t="s">
        <v>118</v>
      </c>
      <c r="F18" s="175" t="s">
        <v>325</v>
      </c>
      <c r="G18" s="175" t="s">
        <v>224</v>
      </c>
      <c r="H18" s="177">
        <v>0.9</v>
      </c>
      <c r="I18" s="177">
        <v>0.9</v>
      </c>
      <c r="J18" s="177"/>
      <c r="K18" s="177"/>
      <c r="L18" s="177"/>
      <c r="M18" s="177">
        <v>0.9</v>
      </c>
      <c r="N18" s="177"/>
      <c r="O18" s="175"/>
      <c r="P18" s="175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ht="23.25" customHeight="1" outlineLevel="2" spans="1:26">
      <c r="A19" s="179" t="s">
        <v>43</v>
      </c>
      <c r="B19" s="175" t="s">
        <v>320</v>
      </c>
      <c r="C19" s="175" t="s">
        <v>321</v>
      </c>
      <c r="D19" s="175" t="s">
        <v>117</v>
      </c>
      <c r="E19" s="175" t="s">
        <v>118</v>
      </c>
      <c r="F19" s="175" t="s">
        <v>326</v>
      </c>
      <c r="G19" s="175" t="s">
        <v>228</v>
      </c>
      <c r="H19" s="177">
        <v>4.668</v>
      </c>
      <c r="I19" s="177">
        <v>4.668</v>
      </c>
      <c r="J19" s="177"/>
      <c r="K19" s="177"/>
      <c r="L19" s="177"/>
      <c r="M19" s="177">
        <v>4.668</v>
      </c>
      <c r="N19" s="177"/>
      <c r="O19" s="175"/>
      <c r="P19" s="175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ht="23.25" customHeight="1" outlineLevel="2" spans="1:26">
      <c r="A20" s="179" t="s">
        <v>43</v>
      </c>
      <c r="B20" s="175" t="s">
        <v>329</v>
      </c>
      <c r="C20" s="175" t="s">
        <v>330</v>
      </c>
      <c r="D20" s="175" t="s">
        <v>117</v>
      </c>
      <c r="E20" s="175" t="s">
        <v>118</v>
      </c>
      <c r="F20" s="175" t="s">
        <v>326</v>
      </c>
      <c r="G20" s="175" t="s">
        <v>228</v>
      </c>
      <c r="H20" s="177">
        <v>2.62</v>
      </c>
      <c r="I20" s="177">
        <v>2.62</v>
      </c>
      <c r="J20" s="177"/>
      <c r="K20" s="177"/>
      <c r="L20" s="177"/>
      <c r="M20" s="177">
        <v>1.308</v>
      </c>
      <c r="N20" s="177"/>
      <c r="O20" s="175"/>
      <c r="P20" s="175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ht="23.25" customHeight="1" outlineLevel="2" spans="1:26">
      <c r="A21" s="179" t="s">
        <v>43</v>
      </c>
      <c r="B21" s="175" t="s">
        <v>331</v>
      </c>
      <c r="C21" s="175" t="s">
        <v>332</v>
      </c>
      <c r="D21" s="175" t="s">
        <v>117</v>
      </c>
      <c r="E21" s="175" t="s">
        <v>118</v>
      </c>
      <c r="F21" s="175" t="s">
        <v>326</v>
      </c>
      <c r="G21" s="175" t="s">
        <v>228</v>
      </c>
      <c r="H21" s="177">
        <v>1.93</v>
      </c>
      <c r="I21" s="177">
        <v>1.93</v>
      </c>
      <c r="J21" s="177"/>
      <c r="K21" s="177"/>
      <c r="L21" s="177"/>
      <c r="M21" s="177">
        <v>1.93</v>
      </c>
      <c r="N21" s="177"/>
      <c r="O21" s="175"/>
      <c r="P21" s="175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ht="23.25" customHeight="1" outlineLevel="2" spans="1:26">
      <c r="A22" s="179" t="s">
        <v>43</v>
      </c>
      <c r="B22" s="175" t="s">
        <v>320</v>
      </c>
      <c r="C22" s="175" t="s">
        <v>321</v>
      </c>
      <c r="D22" s="175" t="s">
        <v>117</v>
      </c>
      <c r="E22" s="175" t="s">
        <v>118</v>
      </c>
      <c r="F22" s="175" t="s">
        <v>326</v>
      </c>
      <c r="G22" s="175" t="s">
        <v>228</v>
      </c>
      <c r="H22" s="177">
        <v>5.0076</v>
      </c>
      <c r="I22" s="177">
        <v>5.0076</v>
      </c>
      <c r="J22" s="177"/>
      <c r="K22" s="177"/>
      <c r="L22" s="177"/>
      <c r="M22" s="177">
        <v>5.0076</v>
      </c>
      <c r="N22" s="177"/>
      <c r="O22" s="175"/>
      <c r="P22" s="175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ht="23.25" customHeight="1" outlineLevel="2" spans="1:26">
      <c r="A23" s="179" t="s">
        <v>43</v>
      </c>
      <c r="B23" s="175" t="s">
        <v>333</v>
      </c>
      <c r="C23" s="175" t="s">
        <v>221</v>
      </c>
      <c r="D23" s="175" t="s">
        <v>106</v>
      </c>
      <c r="E23" s="175" t="s">
        <v>107</v>
      </c>
      <c r="F23" s="175" t="s">
        <v>334</v>
      </c>
      <c r="G23" s="175" t="s">
        <v>231</v>
      </c>
      <c r="H23" s="177">
        <v>44.0179</v>
      </c>
      <c r="I23" s="177">
        <v>44.0179</v>
      </c>
      <c r="J23" s="177"/>
      <c r="K23" s="177"/>
      <c r="L23" s="177"/>
      <c r="M23" s="177">
        <v>44.0179</v>
      </c>
      <c r="N23" s="177"/>
      <c r="O23" s="175"/>
      <c r="P23" s="175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ht="23.25" customHeight="1" outlineLevel="2" spans="1:26">
      <c r="A24" s="179" t="s">
        <v>43</v>
      </c>
      <c r="B24" s="175" t="s">
        <v>335</v>
      </c>
      <c r="C24" s="175" t="s">
        <v>336</v>
      </c>
      <c r="D24" s="175" t="s">
        <v>106</v>
      </c>
      <c r="E24" s="175" t="s">
        <v>107</v>
      </c>
      <c r="F24" s="175" t="s">
        <v>334</v>
      </c>
      <c r="G24" s="175" t="s">
        <v>231</v>
      </c>
      <c r="H24" s="177">
        <v>12.096</v>
      </c>
      <c r="I24" s="177">
        <v>12.096</v>
      </c>
      <c r="J24" s="177"/>
      <c r="K24" s="177"/>
      <c r="L24" s="177"/>
      <c r="M24" s="177">
        <v>12.096</v>
      </c>
      <c r="N24" s="177"/>
      <c r="O24" s="175"/>
      <c r="P24" s="175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ht="23.25" customHeight="1" outlineLevel="2" spans="1:26">
      <c r="A25" s="179" t="s">
        <v>43</v>
      </c>
      <c r="B25" s="175" t="s">
        <v>337</v>
      </c>
      <c r="C25" s="175" t="s">
        <v>338</v>
      </c>
      <c r="D25" s="175" t="s">
        <v>106</v>
      </c>
      <c r="E25" s="175" t="s">
        <v>107</v>
      </c>
      <c r="F25" s="175" t="s">
        <v>334</v>
      </c>
      <c r="G25" s="175" t="s">
        <v>231</v>
      </c>
      <c r="H25" s="177">
        <v>9.4494</v>
      </c>
      <c r="I25" s="177">
        <v>9.4494</v>
      </c>
      <c r="J25" s="177"/>
      <c r="K25" s="177"/>
      <c r="L25" s="177"/>
      <c r="M25" s="177">
        <v>9.4494</v>
      </c>
      <c r="N25" s="177"/>
      <c r="O25" s="175"/>
      <c r="P25" s="175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ht="23.25" customHeight="1" outlineLevel="2" spans="1:26">
      <c r="A26" s="179" t="s">
        <v>43</v>
      </c>
      <c r="B26" s="175" t="s">
        <v>333</v>
      </c>
      <c r="C26" s="175" t="s">
        <v>221</v>
      </c>
      <c r="D26" s="175" t="s">
        <v>108</v>
      </c>
      <c r="E26" s="175" t="s">
        <v>109</v>
      </c>
      <c r="F26" s="175" t="s">
        <v>339</v>
      </c>
      <c r="G26" s="175" t="s">
        <v>234</v>
      </c>
      <c r="H26" s="177">
        <v>32.3388</v>
      </c>
      <c r="I26" s="177">
        <v>32.3388</v>
      </c>
      <c r="J26" s="177"/>
      <c r="K26" s="177"/>
      <c r="L26" s="177"/>
      <c r="M26" s="177">
        <v>32.3388</v>
      </c>
      <c r="N26" s="177"/>
      <c r="O26" s="175"/>
      <c r="P26" s="175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ht="23.25" customHeight="1" outlineLevel="2" spans="1:26">
      <c r="A27" s="179" t="s">
        <v>43</v>
      </c>
      <c r="B27" s="175" t="s">
        <v>333</v>
      </c>
      <c r="C27" s="175" t="s">
        <v>221</v>
      </c>
      <c r="D27" s="175" t="s">
        <v>151</v>
      </c>
      <c r="E27" s="175" t="s">
        <v>152</v>
      </c>
      <c r="F27" s="175" t="s">
        <v>340</v>
      </c>
      <c r="G27" s="175" t="s">
        <v>237</v>
      </c>
      <c r="H27" s="177">
        <v>11.692</v>
      </c>
      <c r="I27" s="177">
        <v>11.692</v>
      </c>
      <c r="J27" s="177"/>
      <c r="K27" s="177"/>
      <c r="L27" s="177"/>
      <c r="M27" s="177">
        <v>11.692</v>
      </c>
      <c r="N27" s="177"/>
      <c r="O27" s="175"/>
      <c r="P27" s="175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ht="23.25" customHeight="1" outlineLevel="2" spans="1:26">
      <c r="A28" s="179" t="s">
        <v>43</v>
      </c>
      <c r="B28" s="175" t="s">
        <v>333</v>
      </c>
      <c r="C28" s="175" t="s">
        <v>221</v>
      </c>
      <c r="D28" s="175" t="s">
        <v>151</v>
      </c>
      <c r="E28" s="175" t="s">
        <v>152</v>
      </c>
      <c r="F28" s="175" t="s">
        <v>340</v>
      </c>
      <c r="G28" s="175" t="s">
        <v>237</v>
      </c>
      <c r="H28" s="177">
        <v>4</v>
      </c>
      <c r="I28" s="177">
        <v>4</v>
      </c>
      <c r="J28" s="177"/>
      <c r="K28" s="177"/>
      <c r="L28" s="177"/>
      <c r="M28" s="177">
        <v>4</v>
      </c>
      <c r="N28" s="177"/>
      <c r="O28" s="175"/>
      <c r="P28" s="175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ht="23.25" customHeight="1" outlineLevel="2" spans="1:26">
      <c r="A29" s="179" t="s">
        <v>43</v>
      </c>
      <c r="B29" s="175" t="s">
        <v>333</v>
      </c>
      <c r="C29" s="175" t="s">
        <v>221</v>
      </c>
      <c r="D29" s="175" t="s">
        <v>153</v>
      </c>
      <c r="E29" s="175" t="s">
        <v>154</v>
      </c>
      <c r="F29" s="175" t="s">
        <v>340</v>
      </c>
      <c r="G29" s="175" t="s">
        <v>237</v>
      </c>
      <c r="H29" s="177">
        <v>1.2133</v>
      </c>
      <c r="I29" s="177">
        <v>1.2133</v>
      </c>
      <c r="J29" s="177"/>
      <c r="K29" s="177"/>
      <c r="L29" s="177"/>
      <c r="M29" s="177">
        <v>1.2133</v>
      </c>
      <c r="N29" s="177"/>
      <c r="O29" s="175"/>
      <c r="P29" s="175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ht="23.25" customHeight="1" outlineLevel="2" spans="1:26">
      <c r="A30" s="179" t="s">
        <v>43</v>
      </c>
      <c r="B30" s="175" t="s">
        <v>341</v>
      </c>
      <c r="C30" s="175" t="s">
        <v>156</v>
      </c>
      <c r="D30" s="175" t="s">
        <v>155</v>
      </c>
      <c r="E30" s="175" t="s">
        <v>156</v>
      </c>
      <c r="F30" s="175" t="s">
        <v>342</v>
      </c>
      <c r="G30" s="175" t="s">
        <v>240</v>
      </c>
      <c r="H30" s="177">
        <v>5.3035</v>
      </c>
      <c r="I30" s="177">
        <v>5.3035</v>
      </c>
      <c r="J30" s="177"/>
      <c r="K30" s="177"/>
      <c r="L30" s="177"/>
      <c r="M30" s="177">
        <v>5.3035</v>
      </c>
      <c r="N30" s="177"/>
      <c r="O30" s="175"/>
      <c r="P30" s="175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ht="23.25" customHeight="1" outlineLevel="2" spans="1:26">
      <c r="A31" s="179" t="s">
        <v>43</v>
      </c>
      <c r="B31" s="175" t="s">
        <v>341</v>
      </c>
      <c r="C31" s="175" t="s">
        <v>156</v>
      </c>
      <c r="D31" s="175" t="s">
        <v>155</v>
      </c>
      <c r="E31" s="175" t="s">
        <v>156</v>
      </c>
      <c r="F31" s="175" t="s">
        <v>342</v>
      </c>
      <c r="G31" s="175" t="s">
        <v>240</v>
      </c>
      <c r="H31" s="177">
        <v>4.839</v>
      </c>
      <c r="I31" s="177">
        <v>4.839</v>
      </c>
      <c r="J31" s="177"/>
      <c r="K31" s="177"/>
      <c r="L31" s="177"/>
      <c r="M31" s="177">
        <v>4.839</v>
      </c>
      <c r="N31" s="177"/>
      <c r="O31" s="175"/>
      <c r="P31" s="175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ht="23.25" customHeight="1" outlineLevel="2" spans="1:26">
      <c r="A32" s="179" t="s">
        <v>43</v>
      </c>
      <c r="B32" s="175" t="s">
        <v>333</v>
      </c>
      <c r="C32" s="175" t="s">
        <v>221</v>
      </c>
      <c r="D32" s="175" t="s">
        <v>157</v>
      </c>
      <c r="E32" s="175" t="s">
        <v>158</v>
      </c>
      <c r="F32" s="175" t="s">
        <v>343</v>
      </c>
      <c r="G32" s="175" t="s">
        <v>242</v>
      </c>
      <c r="H32" s="177">
        <v>0.5502</v>
      </c>
      <c r="I32" s="177">
        <v>0.5502</v>
      </c>
      <c r="J32" s="177"/>
      <c r="K32" s="177"/>
      <c r="L32" s="177"/>
      <c r="M32" s="177">
        <v>0.5502</v>
      </c>
      <c r="N32" s="177"/>
      <c r="O32" s="175"/>
      <c r="P32" s="175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ht="23.25" customHeight="1" outlineLevel="2" spans="1:26">
      <c r="A33" s="179" t="s">
        <v>43</v>
      </c>
      <c r="B33" s="175" t="s">
        <v>333</v>
      </c>
      <c r="C33" s="175" t="s">
        <v>221</v>
      </c>
      <c r="D33" s="175" t="s">
        <v>112</v>
      </c>
      <c r="E33" s="175" t="s">
        <v>111</v>
      </c>
      <c r="F33" s="175" t="s">
        <v>343</v>
      </c>
      <c r="G33" s="175" t="s">
        <v>242</v>
      </c>
      <c r="H33" s="177">
        <v>0.1762</v>
      </c>
      <c r="I33" s="177">
        <v>0.1762</v>
      </c>
      <c r="J33" s="177"/>
      <c r="K33" s="177"/>
      <c r="L33" s="177"/>
      <c r="M33" s="177">
        <v>0.1762</v>
      </c>
      <c r="N33" s="177"/>
      <c r="O33" s="175"/>
      <c r="P33" s="175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ht="23.25" customHeight="1" outlineLevel="2" spans="1:26">
      <c r="A34" s="179" t="s">
        <v>43</v>
      </c>
      <c r="B34" s="175" t="s">
        <v>333</v>
      </c>
      <c r="C34" s="175" t="s">
        <v>221</v>
      </c>
      <c r="D34" s="175" t="s">
        <v>157</v>
      </c>
      <c r="E34" s="175" t="s">
        <v>158</v>
      </c>
      <c r="F34" s="175" t="s">
        <v>343</v>
      </c>
      <c r="G34" s="175" t="s">
        <v>242</v>
      </c>
      <c r="H34" s="177">
        <v>0.7448</v>
      </c>
      <c r="I34" s="177">
        <v>0.7448</v>
      </c>
      <c r="J34" s="177"/>
      <c r="K34" s="177"/>
      <c r="L34" s="177"/>
      <c r="M34" s="177">
        <v>0.7448</v>
      </c>
      <c r="N34" s="177"/>
      <c r="O34" s="175"/>
      <c r="P34" s="175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ht="23.25" customHeight="1" outlineLevel="2" spans="1:26">
      <c r="A35" s="179" t="s">
        <v>43</v>
      </c>
      <c r="B35" s="175" t="s">
        <v>344</v>
      </c>
      <c r="C35" s="175" t="s">
        <v>164</v>
      </c>
      <c r="D35" s="175" t="s">
        <v>163</v>
      </c>
      <c r="E35" s="175" t="s">
        <v>164</v>
      </c>
      <c r="F35" s="175" t="s">
        <v>345</v>
      </c>
      <c r="G35" s="175" t="s">
        <v>164</v>
      </c>
      <c r="H35" s="177">
        <v>27.5112</v>
      </c>
      <c r="I35" s="177">
        <v>27.5112</v>
      </c>
      <c r="J35" s="177"/>
      <c r="K35" s="177"/>
      <c r="L35" s="177"/>
      <c r="M35" s="177">
        <v>27.5112</v>
      </c>
      <c r="N35" s="177"/>
      <c r="O35" s="175"/>
      <c r="P35" s="175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ht="23.25" customHeight="1" outlineLevel="2" spans="1:26">
      <c r="A36" s="179" t="s">
        <v>43</v>
      </c>
      <c r="B36" s="175" t="s">
        <v>346</v>
      </c>
      <c r="C36" s="175" t="s">
        <v>347</v>
      </c>
      <c r="D36" s="175" t="s">
        <v>117</v>
      </c>
      <c r="E36" s="175" t="s">
        <v>118</v>
      </c>
      <c r="F36" s="175" t="s">
        <v>348</v>
      </c>
      <c r="G36" s="175" t="s">
        <v>241</v>
      </c>
      <c r="H36" s="177">
        <v>7</v>
      </c>
      <c r="I36" s="177">
        <v>7</v>
      </c>
      <c r="J36" s="177"/>
      <c r="K36" s="177"/>
      <c r="L36" s="177"/>
      <c r="M36" s="177">
        <v>7</v>
      </c>
      <c r="N36" s="177"/>
      <c r="O36" s="175"/>
      <c r="P36" s="175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ht="23.25" customHeight="1" outlineLevel="2" spans="1:26">
      <c r="A37" s="179" t="s">
        <v>43</v>
      </c>
      <c r="B37" s="175" t="s">
        <v>349</v>
      </c>
      <c r="C37" s="175" t="s">
        <v>350</v>
      </c>
      <c r="D37" s="175" t="s">
        <v>117</v>
      </c>
      <c r="E37" s="175" t="s">
        <v>118</v>
      </c>
      <c r="F37" s="175" t="s">
        <v>351</v>
      </c>
      <c r="G37" s="175" t="s">
        <v>270</v>
      </c>
      <c r="H37" s="177">
        <v>21.9</v>
      </c>
      <c r="I37" s="177">
        <v>21.9</v>
      </c>
      <c r="J37" s="177"/>
      <c r="K37" s="177"/>
      <c r="L37" s="177"/>
      <c r="M37" s="177">
        <v>21.9</v>
      </c>
      <c r="N37" s="177"/>
      <c r="O37" s="175"/>
      <c r="P37" s="175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ht="23.25" customHeight="1" outlineLevel="2" spans="1:26">
      <c r="A38" s="179" t="s">
        <v>43</v>
      </c>
      <c r="B38" s="175" t="s">
        <v>352</v>
      </c>
      <c r="C38" s="175" t="s">
        <v>353</v>
      </c>
      <c r="D38" s="175" t="s">
        <v>102</v>
      </c>
      <c r="E38" s="175" t="s">
        <v>103</v>
      </c>
      <c r="F38" s="175" t="s">
        <v>354</v>
      </c>
      <c r="G38" s="175" t="s">
        <v>277</v>
      </c>
      <c r="H38" s="177">
        <v>17.28</v>
      </c>
      <c r="I38" s="177">
        <v>17.28</v>
      </c>
      <c r="J38" s="177"/>
      <c r="K38" s="177"/>
      <c r="L38" s="177"/>
      <c r="M38" s="177">
        <v>17.28</v>
      </c>
      <c r="N38" s="177"/>
      <c r="O38" s="175"/>
      <c r="P38" s="175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ht="23.25" customHeight="1" outlineLevel="1" spans="1:26">
      <c r="A39" s="178" t="s">
        <v>46</v>
      </c>
      <c r="B39" s="175"/>
      <c r="C39" s="175"/>
      <c r="D39" s="175"/>
      <c r="E39" s="175"/>
      <c r="F39" s="175"/>
      <c r="G39" s="175"/>
      <c r="H39" s="177">
        <v>169.06</v>
      </c>
      <c r="I39" s="177">
        <v>169.06</v>
      </c>
      <c r="J39" s="177"/>
      <c r="K39" s="177"/>
      <c r="L39" s="177"/>
      <c r="M39" s="177">
        <v>169.06</v>
      </c>
      <c r="N39" s="177"/>
      <c r="O39" s="175"/>
      <c r="P39" s="175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ht="23.25" customHeight="1" outlineLevel="2" spans="1:26">
      <c r="A40" s="179" t="s">
        <v>355</v>
      </c>
      <c r="B40" s="175" t="s">
        <v>356</v>
      </c>
      <c r="C40" s="175" t="s">
        <v>318</v>
      </c>
      <c r="D40" s="175" t="s">
        <v>133</v>
      </c>
      <c r="E40" s="175" t="s">
        <v>134</v>
      </c>
      <c r="F40" s="175" t="s">
        <v>319</v>
      </c>
      <c r="G40" s="175" t="s">
        <v>219</v>
      </c>
      <c r="H40" s="177">
        <v>39.7236</v>
      </c>
      <c r="I40" s="177">
        <v>39.7236</v>
      </c>
      <c r="J40" s="177"/>
      <c r="K40" s="177"/>
      <c r="L40" s="177"/>
      <c r="M40" s="177">
        <v>39.7236</v>
      </c>
      <c r="N40" s="177"/>
      <c r="O40" s="175"/>
      <c r="P40" s="175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ht="23.25" customHeight="1" outlineLevel="2" spans="1:26">
      <c r="A41" s="179" t="s">
        <v>355</v>
      </c>
      <c r="B41" s="175" t="s">
        <v>356</v>
      </c>
      <c r="C41" s="175" t="s">
        <v>318</v>
      </c>
      <c r="D41" s="175" t="s">
        <v>133</v>
      </c>
      <c r="E41" s="175" t="s">
        <v>134</v>
      </c>
      <c r="F41" s="175" t="s">
        <v>322</v>
      </c>
      <c r="G41" s="175" t="s">
        <v>222</v>
      </c>
      <c r="H41" s="177">
        <v>60.402</v>
      </c>
      <c r="I41" s="177">
        <v>60.402</v>
      </c>
      <c r="J41" s="177"/>
      <c r="K41" s="177"/>
      <c r="L41" s="177"/>
      <c r="M41" s="177">
        <v>60.402</v>
      </c>
      <c r="N41" s="177"/>
      <c r="O41" s="175"/>
      <c r="P41" s="175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ht="23.25" customHeight="1" outlineLevel="2" spans="1:26">
      <c r="A42" s="179" t="s">
        <v>355</v>
      </c>
      <c r="B42" s="175" t="s">
        <v>357</v>
      </c>
      <c r="C42" s="175" t="s">
        <v>324</v>
      </c>
      <c r="D42" s="175" t="s">
        <v>133</v>
      </c>
      <c r="E42" s="175" t="s">
        <v>134</v>
      </c>
      <c r="F42" s="175" t="s">
        <v>325</v>
      </c>
      <c r="G42" s="175" t="s">
        <v>224</v>
      </c>
      <c r="H42" s="177">
        <v>9.12</v>
      </c>
      <c r="I42" s="177">
        <v>9.12</v>
      </c>
      <c r="J42" s="177"/>
      <c r="K42" s="177"/>
      <c r="L42" s="177"/>
      <c r="M42" s="177">
        <v>9.12</v>
      </c>
      <c r="N42" s="177"/>
      <c r="O42" s="175"/>
      <c r="P42" s="175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ht="23.25" customHeight="1" outlineLevel="2" spans="1:26">
      <c r="A43" s="179" t="s">
        <v>355</v>
      </c>
      <c r="B43" s="175" t="s">
        <v>356</v>
      </c>
      <c r="C43" s="175" t="s">
        <v>318</v>
      </c>
      <c r="D43" s="175" t="s">
        <v>133</v>
      </c>
      <c r="E43" s="175" t="s">
        <v>134</v>
      </c>
      <c r="F43" s="175" t="s">
        <v>325</v>
      </c>
      <c r="G43" s="175" t="s">
        <v>224</v>
      </c>
      <c r="H43" s="177">
        <v>3.3103</v>
      </c>
      <c r="I43" s="177">
        <v>3.3103</v>
      </c>
      <c r="J43" s="177"/>
      <c r="K43" s="177"/>
      <c r="L43" s="177"/>
      <c r="M43" s="177">
        <v>3.3103</v>
      </c>
      <c r="N43" s="177"/>
      <c r="O43" s="175"/>
      <c r="P43" s="175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ht="23.25" customHeight="1" outlineLevel="2" spans="1:26">
      <c r="A44" s="179" t="s">
        <v>355</v>
      </c>
      <c r="B44" s="175" t="s">
        <v>358</v>
      </c>
      <c r="C44" s="175" t="s">
        <v>328</v>
      </c>
      <c r="D44" s="175" t="s">
        <v>97</v>
      </c>
      <c r="E44" s="175" t="s">
        <v>96</v>
      </c>
      <c r="F44" s="175" t="s">
        <v>325</v>
      </c>
      <c r="G44" s="175" t="s">
        <v>224</v>
      </c>
      <c r="H44" s="177">
        <v>0.15</v>
      </c>
      <c r="I44" s="177">
        <v>0.15</v>
      </c>
      <c r="J44" s="177"/>
      <c r="K44" s="177"/>
      <c r="L44" s="177"/>
      <c r="M44" s="177">
        <v>0.15</v>
      </c>
      <c r="N44" s="177"/>
      <c r="O44" s="175"/>
      <c r="P44" s="175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ht="23.25" customHeight="1" outlineLevel="2" spans="1:26">
      <c r="A45" s="179" t="s">
        <v>355</v>
      </c>
      <c r="B45" s="175" t="s">
        <v>359</v>
      </c>
      <c r="C45" s="175" t="s">
        <v>221</v>
      </c>
      <c r="D45" s="175" t="s">
        <v>106</v>
      </c>
      <c r="E45" s="175" t="s">
        <v>107</v>
      </c>
      <c r="F45" s="175" t="s">
        <v>334</v>
      </c>
      <c r="G45" s="175" t="s">
        <v>231</v>
      </c>
      <c r="H45" s="177">
        <v>14.7305</v>
      </c>
      <c r="I45" s="177">
        <v>14.7305</v>
      </c>
      <c r="J45" s="177"/>
      <c r="K45" s="177"/>
      <c r="L45" s="177"/>
      <c r="M45" s="177">
        <v>14.7305</v>
      </c>
      <c r="N45" s="177"/>
      <c r="O45" s="175"/>
      <c r="P45" s="175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ht="23.25" customHeight="1" outlineLevel="2" spans="1:26">
      <c r="A46" s="179" t="s">
        <v>355</v>
      </c>
      <c r="B46" s="175" t="s">
        <v>360</v>
      </c>
      <c r="C46" s="175" t="s">
        <v>336</v>
      </c>
      <c r="D46" s="175" t="s">
        <v>106</v>
      </c>
      <c r="E46" s="175" t="s">
        <v>107</v>
      </c>
      <c r="F46" s="175" t="s">
        <v>334</v>
      </c>
      <c r="G46" s="175" t="s">
        <v>231</v>
      </c>
      <c r="H46" s="177">
        <v>2.688</v>
      </c>
      <c r="I46" s="177">
        <v>2.688</v>
      </c>
      <c r="J46" s="177"/>
      <c r="K46" s="177"/>
      <c r="L46" s="177"/>
      <c r="M46" s="177">
        <v>2.688</v>
      </c>
      <c r="N46" s="177"/>
      <c r="O46" s="175"/>
      <c r="P46" s="175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ht="23.25" customHeight="1" outlineLevel="2" spans="1:26">
      <c r="A47" s="179" t="s">
        <v>355</v>
      </c>
      <c r="B47" s="175" t="s">
        <v>361</v>
      </c>
      <c r="C47" s="175" t="s">
        <v>338</v>
      </c>
      <c r="D47" s="175" t="s">
        <v>106</v>
      </c>
      <c r="E47" s="175" t="s">
        <v>107</v>
      </c>
      <c r="F47" s="175" t="s">
        <v>334</v>
      </c>
      <c r="G47" s="175" t="s">
        <v>231</v>
      </c>
      <c r="H47" s="177">
        <v>0.26496</v>
      </c>
      <c r="I47" s="177">
        <v>0.26496</v>
      </c>
      <c r="J47" s="177"/>
      <c r="K47" s="177"/>
      <c r="L47" s="177"/>
      <c r="M47" s="177">
        <v>0.26496</v>
      </c>
      <c r="N47" s="177"/>
      <c r="O47" s="175"/>
      <c r="P47" s="175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ht="23.25" customHeight="1" outlineLevel="2" spans="1:26">
      <c r="A48" s="179" t="s">
        <v>355</v>
      </c>
      <c r="B48" s="175" t="s">
        <v>359</v>
      </c>
      <c r="C48" s="175" t="s">
        <v>221</v>
      </c>
      <c r="D48" s="175" t="s">
        <v>108</v>
      </c>
      <c r="E48" s="175" t="s">
        <v>109</v>
      </c>
      <c r="F48" s="175" t="s">
        <v>339</v>
      </c>
      <c r="G48" s="175" t="s">
        <v>234</v>
      </c>
      <c r="H48" s="177">
        <v>7.8979</v>
      </c>
      <c r="I48" s="177">
        <v>7.8979</v>
      </c>
      <c r="J48" s="177"/>
      <c r="K48" s="177"/>
      <c r="L48" s="177"/>
      <c r="M48" s="177">
        <v>7.8979</v>
      </c>
      <c r="N48" s="177"/>
      <c r="O48" s="175"/>
      <c r="P48" s="175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ht="23.25" customHeight="1" outlineLevel="2" spans="1:26">
      <c r="A49" s="179" t="s">
        <v>355</v>
      </c>
      <c r="B49" s="175" t="s">
        <v>359</v>
      </c>
      <c r="C49" s="175" t="s">
        <v>221</v>
      </c>
      <c r="D49" s="175" t="s">
        <v>151</v>
      </c>
      <c r="E49" s="175" t="s">
        <v>152</v>
      </c>
      <c r="F49" s="175" t="s">
        <v>340</v>
      </c>
      <c r="G49" s="175" t="s">
        <v>237</v>
      </c>
      <c r="H49" s="177">
        <v>4.2493</v>
      </c>
      <c r="I49" s="177">
        <v>4.2493</v>
      </c>
      <c r="J49" s="177"/>
      <c r="K49" s="177"/>
      <c r="L49" s="177"/>
      <c r="M49" s="177">
        <v>4.2493</v>
      </c>
      <c r="N49" s="177"/>
      <c r="O49" s="175"/>
      <c r="P49" s="175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ht="23.25" customHeight="1" outlineLevel="2" spans="1:26">
      <c r="A50" s="179" t="s">
        <v>355</v>
      </c>
      <c r="B50" s="175" t="s">
        <v>362</v>
      </c>
      <c r="C50" s="175" t="s">
        <v>156</v>
      </c>
      <c r="D50" s="175" t="s">
        <v>155</v>
      </c>
      <c r="E50" s="175" t="s">
        <v>156</v>
      </c>
      <c r="F50" s="175" t="s">
        <v>342</v>
      </c>
      <c r="G50" s="175" t="s">
        <v>240</v>
      </c>
      <c r="H50" s="177">
        <v>1.7463</v>
      </c>
      <c r="I50" s="177">
        <v>1.7463</v>
      </c>
      <c r="J50" s="177"/>
      <c r="K50" s="177"/>
      <c r="L50" s="177"/>
      <c r="M50" s="177">
        <v>1.7463</v>
      </c>
      <c r="N50" s="177"/>
      <c r="O50" s="175"/>
      <c r="P50" s="175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ht="23.25" customHeight="1" outlineLevel="2" spans="1:26">
      <c r="A51" s="179" t="s">
        <v>355</v>
      </c>
      <c r="B51" s="175" t="s">
        <v>362</v>
      </c>
      <c r="C51" s="175" t="s">
        <v>156</v>
      </c>
      <c r="D51" s="175" t="s">
        <v>155</v>
      </c>
      <c r="E51" s="175" t="s">
        <v>156</v>
      </c>
      <c r="F51" s="175" t="s">
        <v>342</v>
      </c>
      <c r="G51" s="175" t="s">
        <v>240</v>
      </c>
      <c r="H51" s="177">
        <v>0.8445</v>
      </c>
      <c r="I51" s="177">
        <v>0.8445</v>
      </c>
      <c r="J51" s="177"/>
      <c r="K51" s="177"/>
      <c r="L51" s="177"/>
      <c r="M51" s="177">
        <v>0.8445</v>
      </c>
      <c r="N51" s="177"/>
      <c r="O51" s="175"/>
      <c r="P51" s="175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ht="23.25" customHeight="1" outlineLevel="2" spans="1:26">
      <c r="A52" s="179" t="s">
        <v>355</v>
      </c>
      <c r="B52" s="175" t="s">
        <v>359</v>
      </c>
      <c r="C52" s="175" t="s">
        <v>221</v>
      </c>
      <c r="D52" s="175" t="s">
        <v>157</v>
      </c>
      <c r="E52" s="175" t="s">
        <v>158</v>
      </c>
      <c r="F52" s="175" t="s">
        <v>343</v>
      </c>
      <c r="G52" s="175" t="s">
        <v>242</v>
      </c>
      <c r="H52" s="177">
        <v>0.1841</v>
      </c>
      <c r="I52" s="177">
        <v>0.1841</v>
      </c>
      <c r="J52" s="177"/>
      <c r="K52" s="177"/>
      <c r="L52" s="177"/>
      <c r="M52" s="177">
        <v>0.1841</v>
      </c>
      <c r="N52" s="177"/>
      <c r="O52" s="175"/>
      <c r="P52" s="175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ht="23.25" customHeight="1" outlineLevel="2" spans="1:26">
      <c r="A53" s="179" t="s">
        <v>355</v>
      </c>
      <c r="B53" s="175" t="s">
        <v>359</v>
      </c>
      <c r="C53" s="175" t="s">
        <v>221</v>
      </c>
      <c r="D53" s="175" t="s">
        <v>157</v>
      </c>
      <c r="E53" s="175" t="s">
        <v>158</v>
      </c>
      <c r="F53" s="175" t="s">
        <v>343</v>
      </c>
      <c r="G53" s="175" t="s">
        <v>242</v>
      </c>
      <c r="H53" s="177">
        <v>0.266</v>
      </c>
      <c r="I53" s="177">
        <v>0.266</v>
      </c>
      <c r="J53" s="177"/>
      <c r="K53" s="177"/>
      <c r="L53" s="177"/>
      <c r="M53" s="177">
        <v>0.266</v>
      </c>
      <c r="N53" s="177"/>
      <c r="O53" s="175"/>
      <c r="P53" s="175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ht="23.25" customHeight="1" outlineLevel="2" spans="1:26">
      <c r="A54" s="179" t="s">
        <v>355</v>
      </c>
      <c r="B54" s="175" t="s">
        <v>363</v>
      </c>
      <c r="C54" s="175" t="s">
        <v>164</v>
      </c>
      <c r="D54" s="175" t="s">
        <v>163</v>
      </c>
      <c r="E54" s="175" t="s">
        <v>164</v>
      </c>
      <c r="F54" s="175" t="s">
        <v>345</v>
      </c>
      <c r="G54" s="175" t="s">
        <v>164</v>
      </c>
      <c r="H54" s="177">
        <v>9.2066</v>
      </c>
      <c r="I54" s="177">
        <v>9.2066</v>
      </c>
      <c r="J54" s="177"/>
      <c r="K54" s="177"/>
      <c r="L54" s="177"/>
      <c r="M54" s="177">
        <v>9.2066</v>
      </c>
      <c r="N54" s="177"/>
      <c r="O54" s="175"/>
      <c r="P54" s="175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ht="23.25" customHeight="1" outlineLevel="2" spans="1:26">
      <c r="A55" s="179" t="s">
        <v>355</v>
      </c>
      <c r="B55" s="175" t="s">
        <v>364</v>
      </c>
      <c r="C55" s="175" t="s">
        <v>350</v>
      </c>
      <c r="D55" s="175" t="s">
        <v>133</v>
      </c>
      <c r="E55" s="175" t="s">
        <v>134</v>
      </c>
      <c r="F55" s="175" t="s">
        <v>351</v>
      </c>
      <c r="G55" s="175" t="s">
        <v>270</v>
      </c>
      <c r="H55" s="177">
        <v>8.52</v>
      </c>
      <c r="I55" s="177">
        <v>8.52</v>
      </c>
      <c r="J55" s="177"/>
      <c r="K55" s="177"/>
      <c r="L55" s="177"/>
      <c r="M55" s="177">
        <v>8.52</v>
      </c>
      <c r="N55" s="177"/>
      <c r="O55" s="175"/>
      <c r="P55" s="175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ht="23.25" customHeight="1" outlineLevel="2" spans="1:26">
      <c r="A56" s="179" t="s">
        <v>355</v>
      </c>
      <c r="B56" s="175" t="s">
        <v>365</v>
      </c>
      <c r="C56" s="175" t="s">
        <v>353</v>
      </c>
      <c r="D56" s="175" t="s">
        <v>104</v>
      </c>
      <c r="E56" s="175" t="s">
        <v>105</v>
      </c>
      <c r="F56" s="175" t="s">
        <v>354</v>
      </c>
      <c r="G56" s="175" t="s">
        <v>277</v>
      </c>
      <c r="H56" s="177">
        <v>5.76</v>
      </c>
      <c r="I56" s="177">
        <v>5.76</v>
      </c>
      <c r="J56" s="177"/>
      <c r="K56" s="177"/>
      <c r="L56" s="177"/>
      <c r="M56" s="177">
        <v>5.76</v>
      </c>
      <c r="N56" s="177"/>
      <c r="O56" s="175"/>
      <c r="P56" s="175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ht="23.25" customHeight="1" outlineLevel="1" spans="1:26">
      <c r="A57" s="178" t="s">
        <v>48</v>
      </c>
      <c r="B57" s="175"/>
      <c r="C57" s="175"/>
      <c r="D57" s="175"/>
      <c r="E57" s="175"/>
      <c r="F57" s="175"/>
      <c r="G57" s="175"/>
      <c r="H57" s="177">
        <v>202.92</v>
      </c>
      <c r="I57" s="177">
        <v>202.92</v>
      </c>
      <c r="J57" s="177"/>
      <c r="K57" s="177"/>
      <c r="L57" s="177"/>
      <c r="M57" s="177">
        <v>202.92</v>
      </c>
      <c r="N57" s="177"/>
      <c r="O57" s="175"/>
      <c r="P57" s="175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="160" customFormat="1" ht="23.25" customHeight="1" outlineLevel="2" spans="1:26">
      <c r="A58" s="179" t="s">
        <v>366</v>
      </c>
      <c r="B58" s="175" t="s">
        <v>367</v>
      </c>
      <c r="C58" s="175" t="s">
        <v>321</v>
      </c>
      <c r="D58" s="175" t="s">
        <v>127</v>
      </c>
      <c r="E58" s="175" t="s">
        <v>128</v>
      </c>
      <c r="F58" s="175" t="s">
        <v>319</v>
      </c>
      <c r="G58" s="175" t="s">
        <v>219</v>
      </c>
      <c r="H58" s="177">
        <v>64.2811</v>
      </c>
      <c r="I58" s="177">
        <v>64.2811</v>
      </c>
      <c r="J58" s="177"/>
      <c r="K58" s="177"/>
      <c r="L58" s="177"/>
      <c r="M58" s="177">
        <v>64.2811</v>
      </c>
      <c r="N58" s="177"/>
      <c r="O58" s="175"/>
      <c r="P58" s="175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="160" customFormat="1" ht="23.25" customHeight="1" outlineLevel="2" spans="1:26">
      <c r="A59" s="179" t="s">
        <v>366</v>
      </c>
      <c r="B59" s="175" t="s">
        <v>368</v>
      </c>
      <c r="C59" s="175" t="s">
        <v>369</v>
      </c>
      <c r="D59" s="175" t="s">
        <v>127</v>
      </c>
      <c r="E59" s="175" t="s">
        <v>128</v>
      </c>
      <c r="F59" s="175" t="s">
        <v>322</v>
      </c>
      <c r="G59" s="175" t="s">
        <v>222</v>
      </c>
      <c r="H59" s="177">
        <v>10.44</v>
      </c>
      <c r="I59" s="177">
        <v>10.44</v>
      </c>
      <c r="J59" s="177"/>
      <c r="K59" s="177"/>
      <c r="L59" s="177"/>
      <c r="M59" s="177">
        <v>10.44</v>
      </c>
      <c r="N59" s="177"/>
      <c r="O59" s="175"/>
      <c r="P59" s="175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="160" customFormat="1" ht="23.25" customHeight="1" outlineLevel="2" spans="1:26">
      <c r="A60" s="179" t="s">
        <v>366</v>
      </c>
      <c r="B60" s="175" t="s">
        <v>367</v>
      </c>
      <c r="C60" s="175" t="s">
        <v>321</v>
      </c>
      <c r="D60" s="175" t="s">
        <v>127</v>
      </c>
      <c r="E60" s="175" t="s">
        <v>128</v>
      </c>
      <c r="F60" s="175" t="s">
        <v>322</v>
      </c>
      <c r="G60" s="175" t="s">
        <v>222</v>
      </c>
      <c r="H60" s="177">
        <v>5.3078</v>
      </c>
      <c r="I60" s="177">
        <v>5.3078</v>
      </c>
      <c r="J60" s="177"/>
      <c r="K60" s="177"/>
      <c r="L60" s="177"/>
      <c r="M60" s="177">
        <v>5.3078</v>
      </c>
      <c r="N60" s="177"/>
      <c r="O60" s="175"/>
      <c r="P60" s="175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="160" customFormat="1" ht="23.25" customHeight="1" outlineLevel="2" spans="1:26">
      <c r="A61" s="179" t="s">
        <v>366</v>
      </c>
      <c r="B61" s="175" t="s">
        <v>367</v>
      </c>
      <c r="C61" s="175" t="s">
        <v>321</v>
      </c>
      <c r="D61" s="175" t="s">
        <v>127</v>
      </c>
      <c r="E61" s="175" t="s">
        <v>128</v>
      </c>
      <c r="F61" s="175" t="s">
        <v>326</v>
      </c>
      <c r="G61" s="175" t="s">
        <v>228</v>
      </c>
      <c r="H61" s="177">
        <v>5.3568</v>
      </c>
      <c r="I61" s="177">
        <v>5.3568</v>
      </c>
      <c r="J61" s="177"/>
      <c r="K61" s="177"/>
      <c r="L61" s="177"/>
      <c r="M61" s="177">
        <v>5.3568</v>
      </c>
      <c r="N61" s="177"/>
      <c r="O61" s="175"/>
      <c r="P61" s="175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="160" customFormat="1" ht="23.25" customHeight="1" outlineLevel="2" spans="1:26">
      <c r="A62" s="179" t="s">
        <v>366</v>
      </c>
      <c r="B62" s="175" t="s">
        <v>367</v>
      </c>
      <c r="C62" s="175" t="s">
        <v>321</v>
      </c>
      <c r="D62" s="175" t="s">
        <v>127</v>
      </c>
      <c r="E62" s="175" t="s">
        <v>128</v>
      </c>
      <c r="F62" s="175" t="s">
        <v>326</v>
      </c>
      <c r="G62" s="175" t="s">
        <v>228</v>
      </c>
      <c r="H62" s="177">
        <v>26.7816</v>
      </c>
      <c r="I62" s="177">
        <v>26.7816</v>
      </c>
      <c r="J62" s="177"/>
      <c r="K62" s="177"/>
      <c r="L62" s="177"/>
      <c r="M62" s="177">
        <v>26.7816</v>
      </c>
      <c r="N62" s="177"/>
      <c r="O62" s="175"/>
      <c r="P62" s="175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="160" customFormat="1" ht="23.25" customHeight="1" outlineLevel="2" spans="1:26">
      <c r="A63" s="179" t="s">
        <v>366</v>
      </c>
      <c r="B63" s="175" t="s">
        <v>370</v>
      </c>
      <c r="C63" s="175" t="s">
        <v>330</v>
      </c>
      <c r="D63" s="175" t="s">
        <v>127</v>
      </c>
      <c r="E63" s="175" t="s">
        <v>128</v>
      </c>
      <c r="F63" s="175" t="s">
        <v>326</v>
      </c>
      <c r="G63" s="175" t="s">
        <v>228</v>
      </c>
      <c r="H63" s="177">
        <v>7.4778</v>
      </c>
      <c r="I63" s="177">
        <v>7.4778</v>
      </c>
      <c r="J63" s="177"/>
      <c r="K63" s="177"/>
      <c r="L63" s="177"/>
      <c r="M63" s="177">
        <v>7.4778</v>
      </c>
      <c r="N63" s="177"/>
      <c r="O63" s="175"/>
      <c r="P63" s="175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="160" customFormat="1" ht="23.25" customHeight="1" outlineLevel="2" spans="1:26">
      <c r="A64" s="179" t="s">
        <v>366</v>
      </c>
      <c r="B64" s="175" t="s">
        <v>367</v>
      </c>
      <c r="C64" s="175" t="s">
        <v>321</v>
      </c>
      <c r="D64" s="175" t="s">
        <v>127</v>
      </c>
      <c r="E64" s="175" t="s">
        <v>128</v>
      </c>
      <c r="F64" s="175" t="s">
        <v>326</v>
      </c>
      <c r="G64" s="175" t="s">
        <v>228</v>
      </c>
      <c r="H64" s="177">
        <v>28.85952</v>
      </c>
      <c r="I64" s="177">
        <v>28.85952</v>
      </c>
      <c r="J64" s="177"/>
      <c r="K64" s="177"/>
      <c r="L64" s="177"/>
      <c r="M64" s="177">
        <v>28.85952</v>
      </c>
      <c r="N64" s="177"/>
      <c r="O64" s="175"/>
      <c r="P64" s="175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="160" customFormat="1" ht="23.25" customHeight="1" outlineLevel="2" spans="1:26">
      <c r="A65" s="179" t="s">
        <v>366</v>
      </c>
      <c r="B65" s="175" t="s">
        <v>371</v>
      </c>
      <c r="C65" s="175" t="s">
        <v>221</v>
      </c>
      <c r="D65" s="175" t="s">
        <v>106</v>
      </c>
      <c r="E65" s="175" t="s">
        <v>107</v>
      </c>
      <c r="F65" s="175" t="s">
        <v>334</v>
      </c>
      <c r="G65" s="175" t="s">
        <v>231</v>
      </c>
      <c r="H65" s="177">
        <v>23.214</v>
      </c>
      <c r="I65" s="177">
        <v>23.214</v>
      </c>
      <c r="J65" s="177"/>
      <c r="K65" s="177"/>
      <c r="L65" s="177"/>
      <c r="M65" s="177">
        <v>23.214</v>
      </c>
      <c r="N65" s="177"/>
      <c r="O65" s="175"/>
      <c r="P65" s="175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="160" customFormat="1" ht="23.25" customHeight="1" outlineLevel="2" spans="1:26">
      <c r="A66" s="179" t="s">
        <v>366</v>
      </c>
      <c r="B66" s="175" t="s">
        <v>371</v>
      </c>
      <c r="C66" s="175" t="s">
        <v>221</v>
      </c>
      <c r="D66" s="175" t="s">
        <v>153</v>
      </c>
      <c r="E66" s="175" t="s">
        <v>154</v>
      </c>
      <c r="F66" s="175" t="s">
        <v>340</v>
      </c>
      <c r="G66" s="175" t="s">
        <v>237</v>
      </c>
      <c r="H66" s="177">
        <v>7.0018</v>
      </c>
      <c r="I66" s="177">
        <v>7.0018</v>
      </c>
      <c r="J66" s="177"/>
      <c r="K66" s="177"/>
      <c r="L66" s="177"/>
      <c r="M66" s="177">
        <v>7.0018</v>
      </c>
      <c r="N66" s="177"/>
      <c r="O66" s="175"/>
      <c r="P66" s="175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="160" customFormat="1" ht="23.25" customHeight="1" outlineLevel="2" spans="1:26">
      <c r="A67" s="179" t="s">
        <v>366</v>
      </c>
      <c r="B67" s="175" t="s">
        <v>372</v>
      </c>
      <c r="C67" s="175" t="s">
        <v>156</v>
      </c>
      <c r="D67" s="175" t="s">
        <v>155</v>
      </c>
      <c r="E67" s="175" t="s">
        <v>156</v>
      </c>
      <c r="F67" s="175" t="s">
        <v>342</v>
      </c>
      <c r="G67" s="175" t="s">
        <v>240</v>
      </c>
      <c r="H67" s="177">
        <v>2.8775</v>
      </c>
      <c r="I67" s="177">
        <v>2.8775</v>
      </c>
      <c r="J67" s="177"/>
      <c r="K67" s="177"/>
      <c r="L67" s="177"/>
      <c r="M67" s="177">
        <v>2.8775</v>
      </c>
      <c r="N67" s="177"/>
      <c r="O67" s="175"/>
      <c r="P67" s="175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="160" customFormat="1" ht="23.25" customHeight="1" outlineLevel="2" spans="1:26">
      <c r="A68" s="179" t="s">
        <v>366</v>
      </c>
      <c r="B68" s="175" t="s">
        <v>371</v>
      </c>
      <c r="C68" s="175" t="s">
        <v>221</v>
      </c>
      <c r="D68" s="175" t="s">
        <v>157</v>
      </c>
      <c r="E68" s="175" t="s">
        <v>158</v>
      </c>
      <c r="F68" s="175" t="s">
        <v>343</v>
      </c>
      <c r="G68" s="175" t="s">
        <v>242</v>
      </c>
      <c r="H68" s="177">
        <v>0.2902</v>
      </c>
      <c r="I68" s="177">
        <v>0.2902</v>
      </c>
      <c r="J68" s="177"/>
      <c r="K68" s="177"/>
      <c r="L68" s="177"/>
      <c r="M68" s="177">
        <v>0.2902</v>
      </c>
      <c r="N68" s="177"/>
      <c r="O68" s="175"/>
      <c r="P68" s="175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="160" customFormat="1" ht="23.25" customHeight="1" outlineLevel="2" spans="1:26">
      <c r="A69" s="179" t="s">
        <v>366</v>
      </c>
      <c r="B69" s="175" t="s">
        <v>371</v>
      </c>
      <c r="C69" s="175" t="s">
        <v>221</v>
      </c>
      <c r="D69" s="175" t="s">
        <v>112</v>
      </c>
      <c r="E69" s="175" t="s">
        <v>111</v>
      </c>
      <c r="F69" s="175" t="s">
        <v>343</v>
      </c>
      <c r="G69" s="175" t="s">
        <v>242</v>
      </c>
      <c r="H69" s="177">
        <v>1.0156</v>
      </c>
      <c r="I69" s="177">
        <v>1.0156</v>
      </c>
      <c r="J69" s="177"/>
      <c r="K69" s="177"/>
      <c r="L69" s="177"/>
      <c r="M69" s="177">
        <v>1.0156</v>
      </c>
      <c r="N69" s="177"/>
      <c r="O69" s="175"/>
      <c r="P69" s="175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="160" customFormat="1" ht="23.25" customHeight="1" outlineLevel="2" spans="1:26">
      <c r="A70" s="179" t="s">
        <v>366</v>
      </c>
      <c r="B70" s="175" t="s">
        <v>371</v>
      </c>
      <c r="C70" s="175" t="s">
        <v>221</v>
      </c>
      <c r="D70" s="175" t="s">
        <v>157</v>
      </c>
      <c r="E70" s="175" t="s">
        <v>158</v>
      </c>
      <c r="F70" s="175" t="s">
        <v>343</v>
      </c>
      <c r="G70" s="175" t="s">
        <v>242</v>
      </c>
      <c r="H70" s="177">
        <v>0.46284</v>
      </c>
      <c r="I70" s="177">
        <v>0.46284</v>
      </c>
      <c r="J70" s="177"/>
      <c r="K70" s="177"/>
      <c r="L70" s="177"/>
      <c r="M70" s="177">
        <v>0.46284</v>
      </c>
      <c r="N70" s="177"/>
      <c r="O70" s="175"/>
      <c r="P70" s="175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="160" customFormat="1" ht="23.25" customHeight="1" outlineLevel="2" spans="1:26">
      <c r="A71" s="179" t="s">
        <v>366</v>
      </c>
      <c r="B71" s="175" t="s">
        <v>373</v>
      </c>
      <c r="C71" s="175" t="s">
        <v>164</v>
      </c>
      <c r="D71" s="175" t="s">
        <v>163</v>
      </c>
      <c r="E71" s="175" t="s">
        <v>164</v>
      </c>
      <c r="F71" s="175" t="s">
        <v>345</v>
      </c>
      <c r="G71" s="175" t="s">
        <v>164</v>
      </c>
      <c r="H71" s="177">
        <v>14.5087</v>
      </c>
      <c r="I71" s="177">
        <v>14.5087</v>
      </c>
      <c r="J71" s="177"/>
      <c r="K71" s="177"/>
      <c r="L71" s="177"/>
      <c r="M71" s="177">
        <v>14.5087</v>
      </c>
      <c r="N71" s="177"/>
      <c r="O71" s="175"/>
      <c r="P71" s="175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="160" customFormat="1" ht="23.25" customHeight="1" outlineLevel="2" spans="1:26">
      <c r="A72" s="179" t="s">
        <v>366</v>
      </c>
      <c r="B72" s="175" t="s">
        <v>374</v>
      </c>
      <c r="C72" s="175" t="s">
        <v>266</v>
      </c>
      <c r="D72" s="175" t="s">
        <v>127</v>
      </c>
      <c r="E72" s="175" t="s">
        <v>128</v>
      </c>
      <c r="F72" s="175" t="s">
        <v>375</v>
      </c>
      <c r="G72" s="175" t="s">
        <v>279</v>
      </c>
      <c r="H72" s="177">
        <v>0.48</v>
      </c>
      <c r="I72" s="177">
        <v>0.48</v>
      </c>
      <c r="J72" s="177"/>
      <c r="K72" s="177"/>
      <c r="L72" s="177"/>
      <c r="M72" s="177">
        <v>0.48</v>
      </c>
      <c r="N72" s="177"/>
      <c r="O72" s="175"/>
      <c r="P72" s="175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="160" customFormat="1" ht="23.25" customHeight="1" outlineLevel="2" spans="1:26">
      <c r="A73" s="179" t="s">
        <v>366</v>
      </c>
      <c r="B73" s="175" t="s">
        <v>374</v>
      </c>
      <c r="C73" s="175" t="s">
        <v>266</v>
      </c>
      <c r="D73" s="175" t="s">
        <v>127</v>
      </c>
      <c r="E73" s="175" t="s">
        <v>128</v>
      </c>
      <c r="F73" s="175" t="s">
        <v>375</v>
      </c>
      <c r="G73" s="175" t="s">
        <v>279</v>
      </c>
      <c r="H73" s="177">
        <v>4.56</v>
      </c>
      <c r="I73" s="177">
        <v>4.56</v>
      </c>
      <c r="J73" s="177"/>
      <c r="K73" s="177"/>
      <c r="L73" s="177"/>
      <c r="M73" s="177">
        <v>4.56</v>
      </c>
      <c r="N73" s="177"/>
      <c r="O73" s="175"/>
      <c r="P73" s="175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ht="23.25" customHeight="1" outlineLevel="1" spans="1:26">
      <c r="A74" s="178" t="s">
        <v>50</v>
      </c>
      <c r="B74" s="175"/>
      <c r="C74" s="175"/>
      <c r="D74" s="175"/>
      <c r="E74" s="175"/>
      <c r="F74" s="175"/>
      <c r="G74" s="175"/>
      <c r="H74" s="177">
        <v>1370.35</v>
      </c>
      <c r="I74" s="177">
        <v>1370.35036</v>
      </c>
      <c r="J74" s="177"/>
      <c r="K74" s="177"/>
      <c r="L74" s="177"/>
      <c r="M74" s="177">
        <v>1370.35036</v>
      </c>
      <c r="N74" s="177"/>
      <c r="O74" s="175"/>
      <c r="P74" s="175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="160" customFormat="1" ht="23.25" customHeight="1" outlineLevel="2" spans="1:26">
      <c r="A75" s="179" t="s">
        <v>50</v>
      </c>
      <c r="B75" s="175" t="s">
        <v>376</v>
      </c>
      <c r="C75" s="175" t="s">
        <v>321</v>
      </c>
      <c r="D75" s="175" t="s">
        <v>123</v>
      </c>
      <c r="E75" s="175" t="s">
        <v>124</v>
      </c>
      <c r="F75" s="175" t="s">
        <v>319</v>
      </c>
      <c r="G75" s="175" t="s">
        <v>219</v>
      </c>
      <c r="H75" s="177">
        <v>396.8957</v>
      </c>
      <c r="I75" s="177">
        <v>396.8957</v>
      </c>
      <c r="J75" s="177"/>
      <c r="K75" s="177"/>
      <c r="L75" s="177"/>
      <c r="M75" s="177">
        <v>396.8957</v>
      </c>
      <c r="N75" s="177"/>
      <c r="O75" s="175"/>
      <c r="P75" s="175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="160" customFormat="1" ht="23.25" customHeight="1" outlineLevel="2" spans="1:26">
      <c r="A76" s="179" t="s">
        <v>50</v>
      </c>
      <c r="B76" s="175" t="s">
        <v>376</v>
      </c>
      <c r="C76" s="175" t="s">
        <v>321</v>
      </c>
      <c r="D76" s="175" t="s">
        <v>123</v>
      </c>
      <c r="E76" s="175" t="s">
        <v>124</v>
      </c>
      <c r="F76" s="175" t="s">
        <v>322</v>
      </c>
      <c r="G76" s="175" t="s">
        <v>222</v>
      </c>
      <c r="H76" s="177">
        <v>32.5289</v>
      </c>
      <c r="I76" s="177">
        <v>32.5289</v>
      </c>
      <c r="J76" s="177"/>
      <c r="K76" s="177"/>
      <c r="L76" s="177"/>
      <c r="M76" s="177">
        <v>32.5289</v>
      </c>
      <c r="N76" s="177"/>
      <c r="O76" s="175"/>
      <c r="P76" s="175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="160" customFormat="1" ht="23.25" customHeight="1" outlineLevel="2" spans="1:26">
      <c r="A77" s="179" t="s">
        <v>50</v>
      </c>
      <c r="B77" s="175" t="s">
        <v>376</v>
      </c>
      <c r="C77" s="175" t="s">
        <v>321</v>
      </c>
      <c r="D77" s="175" t="s">
        <v>123</v>
      </c>
      <c r="E77" s="175" t="s">
        <v>124</v>
      </c>
      <c r="F77" s="175" t="s">
        <v>326</v>
      </c>
      <c r="G77" s="175" t="s">
        <v>228</v>
      </c>
      <c r="H77" s="177">
        <v>33.0746</v>
      </c>
      <c r="I77" s="177">
        <v>33.0746</v>
      </c>
      <c r="J77" s="177"/>
      <c r="K77" s="177"/>
      <c r="L77" s="177"/>
      <c r="M77" s="177">
        <v>33.0746</v>
      </c>
      <c r="N77" s="177"/>
      <c r="O77" s="175"/>
      <c r="P77" s="175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="160" customFormat="1" ht="23.25" customHeight="1" outlineLevel="2" spans="1:26">
      <c r="A78" s="179" t="s">
        <v>50</v>
      </c>
      <c r="B78" s="175" t="s">
        <v>376</v>
      </c>
      <c r="C78" s="175" t="s">
        <v>321</v>
      </c>
      <c r="D78" s="175" t="s">
        <v>123</v>
      </c>
      <c r="E78" s="175" t="s">
        <v>124</v>
      </c>
      <c r="F78" s="175" t="s">
        <v>326</v>
      </c>
      <c r="G78" s="175" t="s">
        <v>228</v>
      </c>
      <c r="H78" s="177">
        <v>136.5858</v>
      </c>
      <c r="I78" s="177">
        <v>136.5858</v>
      </c>
      <c r="J78" s="177"/>
      <c r="K78" s="177"/>
      <c r="L78" s="177"/>
      <c r="M78" s="177">
        <v>136.5858</v>
      </c>
      <c r="N78" s="177"/>
      <c r="O78" s="175"/>
      <c r="P78" s="175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="160" customFormat="1" ht="23.25" customHeight="1" outlineLevel="2" spans="1:26">
      <c r="A79" s="179" t="s">
        <v>50</v>
      </c>
      <c r="B79" s="175" t="s">
        <v>377</v>
      </c>
      <c r="C79" s="175" t="s">
        <v>330</v>
      </c>
      <c r="D79" s="175" t="s">
        <v>123</v>
      </c>
      <c r="E79" s="175" t="s">
        <v>124</v>
      </c>
      <c r="F79" s="175" t="s">
        <v>326</v>
      </c>
      <c r="G79" s="175" t="s">
        <v>228</v>
      </c>
      <c r="H79" s="177">
        <v>39.7908</v>
      </c>
      <c r="I79" s="177">
        <v>39.7908</v>
      </c>
      <c r="J79" s="177"/>
      <c r="K79" s="177"/>
      <c r="L79" s="177"/>
      <c r="M79" s="177">
        <v>39.7908</v>
      </c>
      <c r="N79" s="177"/>
      <c r="O79" s="175"/>
      <c r="P79" s="175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="160" customFormat="1" ht="23.25" customHeight="1" outlineLevel="2" spans="1:26">
      <c r="A80" s="179" t="s">
        <v>50</v>
      </c>
      <c r="B80" s="175" t="s">
        <v>376</v>
      </c>
      <c r="C80" s="175" t="s">
        <v>321</v>
      </c>
      <c r="D80" s="175" t="s">
        <v>123</v>
      </c>
      <c r="E80" s="175" t="s">
        <v>124</v>
      </c>
      <c r="F80" s="175" t="s">
        <v>326</v>
      </c>
      <c r="G80" s="175" t="s">
        <v>228</v>
      </c>
      <c r="H80" s="177">
        <v>141.21144</v>
      </c>
      <c r="I80" s="177">
        <v>141.21144</v>
      </c>
      <c r="J80" s="177"/>
      <c r="K80" s="177"/>
      <c r="L80" s="177"/>
      <c r="M80" s="177">
        <v>141.21144</v>
      </c>
      <c r="N80" s="177"/>
      <c r="O80" s="175"/>
      <c r="P80" s="175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="160" customFormat="1" ht="23.25" customHeight="1" outlineLevel="2" spans="1:26">
      <c r="A81" s="179" t="s">
        <v>50</v>
      </c>
      <c r="B81" s="175" t="s">
        <v>378</v>
      </c>
      <c r="C81" s="175" t="s">
        <v>221</v>
      </c>
      <c r="D81" s="175" t="s">
        <v>106</v>
      </c>
      <c r="E81" s="175" t="s">
        <v>107</v>
      </c>
      <c r="F81" s="175" t="s">
        <v>334</v>
      </c>
      <c r="G81" s="175" t="s">
        <v>231</v>
      </c>
      <c r="H81" s="177">
        <v>130.2602</v>
      </c>
      <c r="I81" s="177">
        <v>130.2602</v>
      </c>
      <c r="J81" s="177"/>
      <c r="K81" s="177"/>
      <c r="L81" s="177"/>
      <c r="M81" s="177">
        <v>130.2602</v>
      </c>
      <c r="N81" s="177"/>
      <c r="O81" s="175"/>
      <c r="P81" s="175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="160" customFormat="1" ht="23.25" customHeight="1" outlineLevel="2" spans="1:26">
      <c r="A82" s="179" t="s">
        <v>50</v>
      </c>
      <c r="B82" s="175" t="s">
        <v>379</v>
      </c>
      <c r="C82" s="175" t="s">
        <v>336</v>
      </c>
      <c r="D82" s="175" t="s">
        <v>106</v>
      </c>
      <c r="E82" s="175" t="s">
        <v>107</v>
      </c>
      <c r="F82" s="175" t="s">
        <v>334</v>
      </c>
      <c r="G82" s="175" t="s">
        <v>231</v>
      </c>
      <c r="H82" s="177">
        <v>83.328</v>
      </c>
      <c r="I82" s="177">
        <v>83.328</v>
      </c>
      <c r="J82" s="177"/>
      <c r="K82" s="177"/>
      <c r="L82" s="177"/>
      <c r="M82" s="177">
        <v>83.328</v>
      </c>
      <c r="N82" s="177"/>
      <c r="O82" s="175"/>
      <c r="P82" s="175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="160" customFormat="1" ht="23.25" customHeight="1" outlineLevel="2" spans="1:26">
      <c r="A83" s="179" t="s">
        <v>50</v>
      </c>
      <c r="B83" s="175" t="s">
        <v>378</v>
      </c>
      <c r="C83" s="175" t="s">
        <v>221</v>
      </c>
      <c r="D83" s="175" t="s">
        <v>153</v>
      </c>
      <c r="E83" s="175" t="s">
        <v>154</v>
      </c>
      <c r="F83" s="175" t="s">
        <v>340</v>
      </c>
      <c r="G83" s="175" t="s">
        <v>237</v>
      </c>
      <c r="H83" s="177">
        <v>40.8989</v>
      </c>
      <c r="I83" s="177">
        <v>40.8989</v>
      </c>
      <c r="J83" s="177"/>
      <c r="K83" s="177"/>
      <c r="L83" s="177"/>
      <c r="M83" s="177">
        <v>40.8989</v>
      </c>
      <c r="N83" s="177"/>
      <c r="O83" s="175"/>
      <c r="P83" s="175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="160" customFormat="1" ht="23.25" customHeight="1" outlineLevel="2" spans="1:26">
      <c r="A84" s="179" t="s">
        <v>50</v>
      </c>
      <c r="B84" s="175" t="s">
        <v>380</v>
      </c>
      <c r="C84" s="175" t="s">
        <v>156</v>
      </c>
      <c r="D84" s="175" t="s">
        <v>155</v>
      </c>
      <c r="E84" s="175" t="s">
        <v>156</v>
      </c>
      <c r="F84" s="175" t="s">
        <v>342</v>
      </c>
      <c r="G84" s="175" t="s">
        <v>240</v>
      </c>
      <c r="H84" s="177">
        <v>16.8077</v>
      </c>
      <c r="I84" s="177">
        <v>16.8077</v>
      </c>
      <c r="J84" s="177"/>
      <c r="K84" s="177"/>
      <c r="L84" s="177"/>
      <c r="M84" s="177">
        <v>16.8077</v>
      </c>
      <c r="N84" s="177"/>
      <c r="O84" s="175"/>
      <c r="P84" s="175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="160" customFormat="1" ht="23.25" customHeight="1" outlineLevel="2" spans="1:26">
      <c r="A85" s="179" t="s">
        <v>50</v>
      </c>
      <c r="B85" s="175" t="s">
        <v>380</v>
      </c>
      <c r="C85" s="175" t="s">
        <v>156</v>
      </c>
      <c r="D85" s="175" t="s">
        <v>155</v>
      </c>
      <c r="E85" s="175" t="s">
        <v>156</v>
      </c>
      <c r="F85" s="175" t="s">
        <v>342</v>
      </c>
      <c r="G85" s="175" t="s">
        <v>240</v>
      </c>
      <c r="H85" s="177">
        <v>29.6684</v>
      </c>
      <c r="I85" s="177">
        <v>29.6684</v>
      </c>
      <c r="J85" s="177"/>
      <c r="K85" s="177"/>
      <c r="L85" s="177"/>
      <c r="M85" s="177">
        <v>29.6684</v>
      </c>
      <c r="N85" s="177"/>
      <c r="O85" s="175"/>
      <c r="P85" s="175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="160" customFormat="1" ht="23.25" customHeight="1" outlineLevel="2" spans="1:26">
      <c r="A86" s="179" t="s">
        <v>50</v>
      </c>
      <c r="B86" s="175" t="s">
        <v>378</v>
      </c>
      <c r="C86" s="175" t="s">
        <v>221</v>
      </c>
      <c r="D86" s="175" t="s">
        <v>157</v>
      </c>
      <c r="E86" s="175" t="s">
        <v>158</v>
      </c>
      <c r="F86" s="175" t="s">
        <v>343</v>
      </c>
      <c r="G86" s="175" t="s">
        <v>242</v>
      </c>
      <c r="H86" s="177">
        <v>1.6283</v>
      </c>
      <c r="I86" s="177">
        <v>1.6283</v>
      </c>
      <c r="J86" s="177"/>
      <c r="K86" s="177"/>
      <c r="L86" s="177"/>
      <c r="M86" s="177">
        <v>1.6283</v>
      </c>
      <c r="N86" s="177"/>
      <c r="O86" s="175"/>
      <c r="P86" s="175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="160" customFormat="1" ht="23.25" customHeight="1" outlineLevel="2" spans="1:26">
      <c r="A87" s="179" t="s">
        <v>50</v>
      </c>
      <c r="B87" s="175" t="s">
        <v>378</v>
      </c>
      <c r="C87" s="175" t="s">
        <v>221</v>
      </c>
      <c r="D87" s="175" t="s">
        <v>112</v>
      </c>
      <c r="E87" s="175" t="s">
        <v>111</v>
      </c>
      <c r="F87" s="175" t="s">
        <v>343</v>
      </c>
      <c r="G87" s="175" t="s">
        <v>242</v>
      </c>
      <c r="H87" s="177">
        <v>5.6989</v>
      </c>
      <c r="I87" s="177">
        <v>5.6989</v>
      </c>
      <c r="J87" s="177"/>
      <c r="K87" s="177"/>
      <c r="L87" s="177"/>
      <c r="M87" s="177">
        <v>5.6989</v>
      </c>
      <c r="N87" s="177"/>
      <c r="O87" s="175"/>
      <c r="P87" s="175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="160" customFormat="1" ht="23.25" customHeight="1" outlineLevel="2" spans="1:26">
      <c r="A88" s="179" t="s">
        <v>50</v>
      </c>
      <c r="B88" s="175" t="s">
        <v>378</v>
      </c>
      <c r="C88" s="175" t="s">
        <v>221</v>
      </c>
      <c r="D88" s="175" t="s">
        <v>157</v>
      </c>
      <c r="E88" s="175" t="s">
        <v>158</v>
      </c>
      <c r="F88" s="175" t="s">
        <v>343</v>
      </c>
      <c r="G88" s="175" t="s">
        <v>242</v>
      </c>
      <c r="H88" s="177">
        <v>2.18652</v>
      </c>
      <c r="I88" s="177">
        <v>2.18652</v>
      </c>
      <c r="J88" s="177"/>
      <c r="K88" s="177"/>
      <c r="L88" s="177"/>
      <c r="M88" s="177">
        <v>2.18652</v>
      </c>
      <c r="N88" s="177"/>
      <c r="O88" s="175"/>
      <c r="P88" s="175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="160" customFormat="1" ht="23.25" customHeight="1" outlineLevel="2" spans="1:26">
      <c r="A89" s="179" t="s">
        <v>50</v>
      </c>
      <c r="B89" s="175" t="s">
        <v>381</v>
      </c>
      <c r="C89" s="175" t="s">
        <v>164</v>
      </c>
      <c r="D89" s="175" t="s">
        <v>163</v>
      </c>
      <c r="E89" s="175" t="s">
        <v>164</v>
      </c>
      <c r="F89" s="175" t="s">
        <v>345</v>
      </c>
      <c r="G89" s="175" t="s">
        <v>164</v>
      </c>
      <c r="H89" s="177">
        <v>81.4126</v>
      </c>
      <c r="I89" s="177">
        <v>81.4126</v>
      </c>
      <c r="J89" s="177"/>
      <c r="K89" s="177"/>
      <c r="L89" s="177"/>
      <c r="M89" s="177">
        <v>81.4126</v>
      </c>
      <c r="N89" s="177"/>
      <c r="O89" s="175"/>
      <c r="P89" s="175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="160" customFormat="1" ht="23.25" customHeight="1" outlineLevel="2" spans="1:26">
      <c r="A90" s="179" t="s">
        <v>50</v>
      </c>
      <c r="B90" s="175" t="s">
        <v>382</v>
      </c>
      <c r="C90" s="175" t="s">
        <v>383</v>
      </c>
      <c r="D90" s="175" t="s">
        <v>104</v>
      </c>
      <c r="E90" s="175" t="s">
        <v>105</v>
      </c>
      <c r="F90" s="175" t="s">
        <v>384</v>
      </c>
      <c r="G90" s="175" t="s">
        <v>276</v>
      </c>
      <c r="H90" s="177">
        <v>15.5436</v>
      </c>
      <c r="I90" s="177">
        <v>15.5436</v>
      </c>
      <c r="J90" s="177"/>
      <c r="K90" s="177"/>
      <c r="L90" s="177"/>
      <c r="M90" s="177">
        <v>15.5436</v>
      </c>
      <c r="N90" s="177"/>
      <c r="O90" s="175"/>
      <c r="P90" s="175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="160" customFormat="1" ht="23.25" customHeight="1" outlineLevel="2" spans="1:26">
      <c r="A91" s="179" t="s">
        <v>50</v>
      </c>
      <c r="B91" s="175" t="s">
        <v>385</v>
      </c>
      <c r="C91" s="175" t="s">
        <v>386</v>
      </c>
      <c r="D91" s="175" t="s">
        <v>104</v>
      </c>
      <c r="E91" s="175" t="s">
        <v>105</v>
      </c>
      <c r="F91" s="175" t="s">
        <v>387</v>
      </c>
      <c r="G91" s="175" t="s">
        <v>273</v>
      </c>
      <c r="H91" s="177">
        <v>0.17</v>
      </c>
      <c r="I91" s="177">
        <v>0.17</v>
      </c>
      <c r="J91" s="177"/>
      <c r="K91" s="177"/>
      <c r="L91" s="177"/>
      <c r="M91" s="177">
        <v>0.17</v>
      </c>
      <c r="N91" s="177"/>
      <c r="O91" s="175"/>
      <c r="P91" s="175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="160" customFormat="1" ht="23.25" customHeight="1" outlineLevel="2" spans="1:26">
      <c r="A92" s="179" t="s">
        <v>50</v>
      </c>
      <c r="B92" s="175" t="s">
        <v>378</v>
      </c>
      <c r="C92" s="175" t="s">
        <v>221</v>
      </c>
      <c r="D92" s="175" t="s">
        <v>153</v>
      </c>
      <c r="E92" s="175" t="s">
        <v>154</v>
      </c>
      <c r="F92" s="175" t="s">
        <v>388</v>
      </c>
      <c r="G92" s="175" t="s">
        <v>280</v>
      </c>
      <c r="H92" s="177">
        <v>4</v>
      </c>
      <c r="I92" s="177">
        <v>4</v>
      </c>
      <c r="J92" s="177"/>
      <c r="K92" s="177"/>
      <c r="L92" s="177"/>
      <c r="M92" s="177">
        <v>4</v>
      </c>
      <c r="N92" s="177"/>
      <c r="O92" s="175"/>
      <c r="P92" s="175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="160" customFormat="1" ht="23.25" customHeight="1" outlineLevel="2" spans="1:26">
      <c r="A93" s="179" t="s">
        <v>50</v>
      </c>
      <c r="B93" s="175" t="s">
        <v>385</v>
      </c>
      <c r="C93" s="175" t="s">
        <v>386</v>
      </c>
      <c r="D93" s="175" t="s">
        <v>104</v>
      </c>
      <c r="E93" s="175" t="s">
        <v>105</v>
      </c>
      <c r="F93" s="175" t="s">
        <v>387</v>
      </c>
      <c r="G93" s="175" t="s">
        <v>273</v>
      </c>
      <c r="H93" s="177">
        <v>0.1</v>
      </c>
      <c r="I93" s="177">
        <v>0.1</v>
      </c>
      <c r="J93" s="177"/>
      <c r="K93" s="177"/>
      <c r="L93" s="177"/>
      <c r="M93" s="177">
        <v>0.1</v>
      </c>
      <c r="N93" s="177"/>
      <c r="O93" s="175"/>
      <c r="P93" s="175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="160" customFormat="1" ht="23.25" customHeight="1" outlineLevel="2" spans="1:26">
      <c r="A94" s="179" t="s">
        <v>50</v>
      </c>
      <c r="B94" s="175" t="s">
        <v>389</v>
      </c>
      <c r="C94" s="175" t="s">
        <v>353</v>
      </c>
      <c r="D94" s="175" t="s">
        <v>104</v>
      </c>
      <c r="E94" s="175" t="s">
        <v>105</v>
      </c>
      <c r="F94" s="175" t="s">
        <v>354</v>
      </c>
      <c r="G94" s="175" t="s">
        <v>277</v>
      </c>
      <c r="H94" s="177">
        <v>178.56</v>
      </c>
      <c r="I94" s="177">
        <v>178.56</v>
      </c>
      <c r="J94" s="177"/>
      <c r="K94" s="177"/>
      <c r="L94" s="177"/>
      <c r="M94" s="177">
        <v>178.56</v>
      </c>
      <c r="N94" s="177"/>
      <c r="O94" s="175"/>
      <c r="P94" s="175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ht="23.25" customHeight="1" outlineLevel="1" spans="1:26">
      <c r="A95" s="178" t="s">
        <v>52</v>
      </c>
      <c r="B95" s="175"/>
      <c r="C95" s="175"/>
      <c r="D95" s="175"/>
      <c r="E95" s="175"/>
      <c r="F95" s="175"/>
      <c r="G95" s="175"/>
      <c r="H95" s="177">
        <v>761.52</v>
      </c>
      <c r="I95" s="177">
        <v>761.52</v>
      </c>
      <c r="J95" s="177"/>
      <c r="K95" s="177"/>
      <c r="L95" s="177"/>
      <c r="M95" s="177">
        <v>761.52</v>
      </c>
      <c r="N95" s="177"/>
      <c r="O95" s="175"/>
      <c r="P95" s="175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ht="23.25" customHeight="1" outlineLevel="2" spans="1:26">
      <c r="A96" s="179" t="s">
        <v>52</v>
      </c>
      <c r="B96" s="175" t="s">
        <v>390</v>
      </c>
      <c r="C96" s="175" t="s">
        <v>321</v>
      </c>
      <c r="D96" s="175" t="s">
        <v>135</v>
      </c>
      <c r="E96" s="175" t="s">
        <v>136</v>
      </c>
      <c r="F96" s="175" t="s">
        <v>319</v>
      </c>
      <c r="G96" s="175" t="s">
        <v>219</v>
      </c>
      <c r="H96" s="177">
        <v>244.1616</v>
      </c>
      <c r="I96" s="177">
        <v>244.1616</v>
      </c>
      <c r="J96" s="177"/>
      <c r="K96" s="177"/>
      <c r="L96" s="177"/>
      <c r="M96" s="177">
        <v>244.1616</v>
      </c>
      <c r="N96" s="177"/>
      <c r="O96" s="175"/>
      <c r="P96" s="175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ht="23.25" customHeight="1" outlineLevel="2" spans="1:26">
      <c r="A97" s="179" t="s">
        <v>52</v>
      </c>
      <c r="B97" s="175" t="s">
        <v>390</v>
      </c>
      <c r="C97" s="175" t="s">
        <v>321</v>
      </c>
      <c r="D97" s="175" t="s">
        <v>135</v>
      </c>
      <c r="E97" s="175" t="s">
        <v>136</v>
      </c>
      <c r="F97" s="175" t="s">
        <v>322</v>
      </c>
      <c r="G97" s="175" t="s">
        <v>222</v>
      </c>
      <c r="H97" s="177">
        <v>18.5232</v>
      </c>
      <c r="I97" s="177">
        <v>18.5232</v>
      </c>
      <c r="J97" s="177"/>
      <c r="K97" s="177"/>
      <c r="L97" s="177"/>
      <c r="M97" s="177">
        <v>18.5232</v>
      </c>
      <c r="N97" s="177"/>
      <c r="O97" s="175"/>
      <c r="P97" s="175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ht="23.25" customHeight="1" outlineLevel="2" spans="1:26">
      <c r="A98" s="179" t="s">
        <v>52</v>
      </c>
      <c r="B98" s="175" t="s">
        <v>390</v>
      </c>
      <c r="C98" s="175" t="s">
        <v>321</v>
      </c>
      <c r="D98" s="175" t="s">
        <v>135</v>
      </c>
      <c r="E98" s="175" t="s">
        <v>136</v>
      </c>
      <c r="F98" s="175" t="s">
        <v>326</v>
      </c>
      <c r="G98" s="175" t="s">
        <v>228</v>
      </c>
      <c r="H98" s="177">
        <v>20.3468</v>
      </c>
      <c r="I98" s="177">
        <v>20.3468</v>
      </c>
      <c r="J98" s="177"/>
      <c r="K98" s="177"/>
      <c r="L98" s="177"/>
      <c r="M98" s="177">
        <v>20.3468</v>
      </c>
      <c r="N98" s="177"/>
      <c r="O98" s="175"/>
      <c r="P98" s="175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ht="23.25" customHeight="1" outlineLevel="2" spans="1:26">
      <c r="A99" s="179" t="s">
        <v>52</v>
      </c>
      <c r="B99" s="175" t="s">
        <v>390</v>
      </c>
      <c r="C99" s="175" t="s">
        <v>321</v>
      </c>
      <c r="D99" s="175" t="s">
        <v>135</v>
      </c>
      <c r="E99" s="175" t="s">
        <v>136</v>
      </c>
      <c r="F99" s="175" t="s">
        <v>326</v>
      </c>
      <c r="G99" s="175" t="s">
        <v>228</v>
      </c>
      <c r="H99" s="177">
        <v>88.266</v>
      </c>
      <c r="I99" s="177">
        <v>88.266</v>
      </c>
      <c r="J99" s="177"/>
      <c r="K99" s="177"/>
      <c r="L99" s="177"/>
      <c r="M99" s="177">
        <v>88.266</v>
      </c>
      <c r="N99" s="177"/>
      <c r="O99" s="175"/>
      <c r="P99" s="175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ht="23.25" customHeight="1" outlineLevel="2" spans="1:26">
      <c r="A100" s="179" t="s">
        <v>52</v>
      </c>
      <c r="B100" s="175" t="s">
        <v>391</v>
      </c>
      <c r="C100" s="175" t="s">
        <v>330</v>
      </c>
      <c r="D100" s="175" t="s">
        <v>135</v>
      </c>
      <c r="E100" s="175" t="s">
        <v>136</v>
      </c>
      <c r="F100" s="175" t="s">
        <v>326</v>
      </c>
      <c r="G100" s="175" t="s">
        <v>228</v>
      </c>
      <c r="H100" s="177">
        <v>25.23</v>
      </c>
      <c r="I100" s="177">
        <v>25.23</v>
      </c>
      <c r="J100" s="177"/>
      <c r="K100" s="177"/>
      <c r="L100" s="177"/>
      <c r="M100" s="177">
        <v>25.23</v>
      </c>
      <c r="N100" s="177"/>
      <c r="O100" s="175"/>
      <c r="P100" s="175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ht="23.25" customHeight="1" outlineLevel="2" spans="1:26">
      <c r="A101" s="179" t="s">
        <v>52</v>
      </c>
      <c r="B101" s="175" t="s">
        <v>392</v>
      </c>
      <c r="C101" s="175" t="s">
        <v>332</v>
      </c>
      <c r="D101" s="175" t="s">
        <v>135</v>
      </c>
      <c r="E101" s="175" t="s">
        <v>136</v>
      </c>
      <c r="F101" s="175" t="s">
        <v>326</v>
      </c>
      <c r="G101" s="175" t="s">
        <v>228</v>
      </c>
      <c r="H101" s="177">
        <v>50.16</v>
      </c>
      <c r="I101" s="177">
        <v>50.16</v>
      </c>
      <c r="J101" s="177"/>
      <c r="K101" s="177"/>
      <c r="L101" s="177"/>
      <c r="M101" s="177">
        <v>50.16</v>
      </c>
      <c r="N101" s="177"/>
      <c r="O101" s="175"/>
      <c r="P101" s="175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ht="23.25" customHeight="1" outlineLevel="2" spans="1:26">
      <c r="A102" s="179" t="s">
        <v>52</v>
      </c>
      <c r="B102" s="175" t="s">
        <v>390</v>
      </c>
      <c r="C102" s="175" t="s">
        <v>321</v>
      </c>
      <c r="D102" s="175" t="s">
        <v>135</v>
      </c>
      <c r="E102" s="175" t="s">
        <v>136</v>
      </c>
      <c r="F102" s="175" t="s">
        <v>326</v>
      </c>
      <c r="G102" s="175" t="s">
        <v>228</v>
      </c>
      <c r="H102" s="177">
        <v>93.5016</v>
      </c>
      <c r="I102" s="177">
        <v>93.5016</v>
      </c>
      <c r="J102" s="177"/>
      <c r="K102" s="177"/>
      <c r="L102" s="177"/>
      <c r="M102" s="177">
        <v>93.5016</v>
      </c>
      <c r="N102" s="177"/>
      <c r="O102" s="175"/>
      <c r="P102" s="175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ht="23.25" customHeight="1" outlineLevel="2" spans="1:26">
      <c r="A103" s="179" t="s">
        <v>52</v>
      </c>
      <c r="B103" s="175" t="s">
        <v>393</v>
      </c>
      <c r="C103" s="175" t="s">
        <v>221</v>
      </c>
      <c r="D103" s="175" t="s">
        <v>106</v>
      </c>
      <c r="E103" s="175" t="s">
        <v>107</v>
      </c>
      <c r="F103" s="175" t="s">
        <v>334</v>
      </c>
      <c r="G103" s="175" t="s">
        <v>231</v>
      </c>
      <c r="H103" s="177">
        <v>82.1648</v>
      </c>
      <c r="I103" s="177">
        <v>82.1648</v>
      </c>
      <c r="J103" s="177"/>
      <c r="K103" s="177"/>
      <c r="L103" s="177"/>
      <c r="M103" s="177">
        <v>82.1648</v>
      </c>
      <c r="N103" s="177"/>
      <c r="O103" s="175"/>
      <c r="P103" s="175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ht="23.25" customHeight="1" outlineLevel="2" spans="1:26">
      <c r="A104" s="179" t="s">
        <v>52</v>
      </c>
      <c r="B104" s="175" t="s">
        <v>394</v>
      </c>
      <c r="C104" s="175" t="s">
        <v>336</v>
      </c>
      <c r="D104" s="175" t="s">
        <v>106</v>
      </c>
      <c r="E104" s="175" t="s">
        <v>107</v>
      </c>
      <c r="F104" s="175" t="s">
        <v>334</v>
      </c>
      <c r="G104" s="175" t="s">
        <v>231</v>
      </c>
      <c r="H104" s="177">
        <v>10.752</v>
      </c>
      <c r="I104" s="177">
        <v>10.752</v>
      </c>
      <c r="J104" s="177"/>
      <c r="K104" s="177"/>
      <c r="L104" s="177"/>
      <c r="M104" s="177">
        <v>10.752</v>
      </c>
      <c r="N104" s="177"/>
      <c r="O104" s="175"/>
      <c r="P104" s="175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ht="23.25" customHeight="1" outlineLevel="2" spans="1:26">
      <c r="A105" s="179" t="s">
        <v>52</v>
      </c>
      <c r="B105" s="175" t="s">
        <v>395</v>
      </c>
      <c r="C105" s="175" t="s">
        <v>338</v>
      </c>
      <c r="D105" s="175" t="s">
        <v>106</v>
      </c>
      <c r="E105" s="175" t="s">
        <v>107</v>
      </c>
      <c r="F105" s="175" t="s">
        <v>334</v>
      </c>
      <c r="G105" s="175" t="s">
        <v>231</v>
      </c>
      <c r="H105" s="177">
        <v>0.92214</v>
      </c>
      <c r="I105" s="177">
        <v>0.92214</v>
      </c>
      <c r="J105" s="177"/>
      <c r="K105" s="177"/>
      <c r="L105" s="177"/>
      <c r="M105" s="177">
        <v>0.92214</v>
      </c>
      <c r="N105" s="177"/>
      <c r="O105" s="175"/>
      <c r="P105" s="175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ht="23.25" customHeight="1" outlineLevel="2" spans="1:26">
      <c r="A106" s="179" t="s">
        <v>52</v>
      </c>
      <c r="B106" s="175" t="s">
        <v>393</v>
      </c>
      <c r="C106" s="175" t="s">
        <v>221</v>
      </c>
      <c r="D106" s="175" t="s">
        <v>108</v>
      </c>
      <c r="E106" s="175" t="s">
        <v>109</v>
      </c>
      <c r="F106" s="175" t="s">
        <v>339</v>
      </c>
      <c r="G106" s="175" t="s">
        <v>234</v>
      </c>
      <c r="H106" s="177">
        <v>7.3913</v>
      </c>
      <c r="I106" s="177">
        <v>7.3913</v>
      </c>
      <c r="J106" s="177"/>
      <c r="K106" s="177"/>
      <c r="L106" s="177"/>
      <c r="M106" s="177">
        <v>7.3913</v>
      </c>
      <c r="N106" s="177"/>
      <c r="O106" s="175"/>
      <c r="P106" s="175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ht="23.25" customHeight="1" outlineLevel="2" spans="1:26">
      <c r="A107" s="179" t="s">
        <v>52</v>
      </c>
      <c r="B107" s="175" t="s">
        <v>393</v>
      </c>
      <c r="C107" s="175" t="s">
        <v>221</v>
      </c>
      <c r="D107" s="175" t="s">
        <v>153</v>
      </c>
      <c r="E107" s="175" t="s">
        <v>154</v>
      </c>
      <c r="F107" s="175" t="s">
        <v>340</v>
      </c>
      <c r="G107" s="175" t="s">
        <v>237</v>
      </c>
      <c r="H107" s="177">
        <v>25.4932</v>
      </c>
      <c r="I107" s="177">
        <v>25.4932</v>
      </c>
      <c r="J107" s="177"/>
      <c r="K107" s="177"/>
      <c r="L107" s="177"/>
      <c r="M107" s="177">
        <v>25.4932</v>
      </c>
      <c r="N107" s="177"/>
      <c r="O107" s="175"/>
      <c r="P107" s="175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ht="23.25" customHeight="1" outlineLevel="2" spans="1:26">
      <c r="A108" s="179" t="s">
        <v>52</v>
      </c>
      <c r="B108" s="175" t="s">
        <v>396</v>
      </c>
      <c r="C108" s="175" t="s">
        <v>156</v>
      </c>
      <c r="D108" s="175" t="s">
        <v>155</v>
      </c>
      <c r="E108" s="175" t="s">
        <v>156</v>
      </c>
      <c r="F108" s="175" t="s">
        <v>342</v>
      </c>
      <c r="G108" s="175" t="s">
        <v>240</v>
      </c>
      <c r="H108" s="177">
        <v>10.4766</v>
      </c>
      <c r="I108" s="177">
        <v>10.4766</v>
      </c>
      <c r="J108" s="177"/>
      <c r="K108" s="177"/>
      <c r="L108" s="177"/>
      <c r="M108" s="177">
        <v>10.4766</v>
      </c>
      <c r="N108" s="177"/>
      <c r="O108" s="175"/>
      <c r="P108" s="175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ht="23.25" customHeight="1" outlineLevel="2" spans="1:26">
      <c r="A109" s="179" t="s">
        <v>52</v>
      </c>
      <c r="B109" s="175" t="s">
        <v>396</v>
      </c>
      <c r="C109" s="175" t="s">
        <v>156</v>
      </c>
      <c r="D109" s="175" t="s">
        <v>155</v>
      </c>
      <c r="E109" s="175" t="s">
        <v>156</v>
      </c>
      <c r="F109" s="175" t="s">
        <v>342</v>
      </c>
      <c r="G109" s="175" t="s">
        <v>240</v>
      </c>
      <c r="H109" s="177">
        <v>3.6575</v>
      </c>
      <c r="I109" s="177">
        <v>3.6575</v>
      </c>
      <c r="J109" s="177"/>
      <c r="K109" s="177"/>
      <c r="L109" s="177"/>
      <c r="M109" s="177">
        <v>3.6575</v>
      </c>
      <c r="N109" s="177"/>
      <c r="O109" s="175"/>
      <c r="P109" s="175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ht="23.25" customHeight="1" outlineLevel="2" spans="1:26">
      <c r="A110" s="179" t="s">
        <v>52</v>
      </c>
      <c r="B110" s="175" t="s">
        <v>393</v>
      </c>
      <c r="C110" s="175" t="s">
        <v>221</v>
      </c>
      <c r="D110" s="175" t="s">
        <v>157</v>
      </c>
      <c r="E110" s="175" t="s">
        <v>158</v>
      </c>
      <c r="F110" s="175" t="s">
        <v>343</v>
      </c>
      <c r="G110" s="175" t="s">
        <v>242</v>
      </c>
      <c r="H110" s="177">
        <v>1.0271</v>
      </c>
      <c r="I110" s="177">
        <v>1.0271</v>
      </c>
      <c r="J110" s="177"/>
      <c r="K110" s="177"/>
      <c r="L110" s="177"/>
      <c r="M110" s="177">
        <v>1.0271</v>
      </c>
      <c r="N110" s="177"/>
      <c r="O110" s="175"/>
      <c r="P110" s="175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ht="23.25" customHeight="1" outlineLevel="2" spans="1:26">
      <c r="A111" s="179" t="s">
        <v>52</v>
      </c>
      <c r="B111" s="175" t="s">
        <v>393</v>
      </c>
      <c r="C111" s="175" t="s">
        <v>221</v>
      </c>
      <c r="D111" s="175" t="s">
        <v>112</v>
      </c>
      <c r="E111" s="175" t="s">
        <v>111</v>
      </c>
      <c r="F111" s="175" t="s">
        <v>343</v>
      </c>
      <c r="G111" s="175" t="s">
        <v>242</v>
      </c>
      <c r="H111" s="177">
        <v>3.5947</v>
      </c>
      <c r="I111" s="177">
        <v>3.5947</v>
      </c>
      <c r="J111" s="177"/>
      <c r="K111" s="177"/>
      <c r="L111" s="177"/>
      <c r="M111" s="177">
        <v>3.5947</v>
      </c>
      <c r="N111" s="177"/>
      <c r="O111" s="175"/>
      <c r="P111" s="175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ht="23.25" customHeight="1" outlineLevel="2" spans="1:26">
      <c r="A112" s="179" t="s">
        <v>52</v>
      </c>
      <c r="B112" s="175" t="s">
        <v>393</v>
      </c>
      <c r="C112" s="175" t="s">
        <v>221</v>
      </c>
      <c r="D112" s="175" t="s">
        <v>157</v>
      </c>
      <c r="E112" s="175" t="s">
        <v>158</v>
      </c>
      <c r="F112" s="175" t="s">
        <v>343</v>
      </c>
      <c r="G112" s="175" t="s">
        <v>242</v>
      </c>
      <c r="H112" s="177">
        <v>1.463</v>
      </c>
      <c r="I112" s="177">
        <v>1.463</v>
      </c>
      <c r="J112" s="177"/>
      <c r="K112" s="177"/>
      <c r="L112" s="177"/>
      <c r="M112" s="177">
        <v>1.463</v>
      </c>
      <c r="N112" s="177"/>
      <c r="O112" s="175"/>
      <c r="P112" s="175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ht="23.25" customHeight="1" outlineLevel="2" spans="1:26">
      <c r="A113" s="179" t="s">
        <v>52</v>
      </c>
      <c r="B113" s="175" t="s">
        <v>397</v>
      </c>
      <c r="C113" s="175" t="s">
        <v>164</v>
      </c>
      <c r="D113" s="175" t="s">
        <v>163</v>
      </c>
      <c r="E113" s="175" t="s">
        <v>164</v>
      </c>
      <c r="F113" s="175" t="s">
        <v>345</v>
      </c>
      <c r="G113" s="175" t="s">
        <v>164</v>
      </c>
      <c r="H113" s="177">
        <v>51.353</v>
      </c>
      <c r="I113" s="177">
        <v>51.353</v>
      </c>
      <c r="J113" s="177"/>
      <c r="K113" s="177"/>
      <c r="L113" s="177"/>
      <c r="M113" s="177">
        <v>51.353</v>
      </c>
      <c r="N113" s="177"/>
      <c r="O113" s="175"/>
      <c r="P113" s="175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ht="23.25" customHeight="1" outlineLevel="2" spans="1:26">
      <c r="A114" s="179" t="s">
        <v>52</v>
      </c>
      <c r="B114" s="175" t="s">
        <v>398</v>
      </c>
      <c r="C114" s="175" t="s">
        <v>353</v>
      </c>
      <c r="D114" s="175" t="s">
        <v>104</v>
      </c>
      <c r="E114" s="175" t="s">
        <v>105</v>
      </c>
      <c r="F114" s="175" t="s">
        <v>354</v>
      </c>
      <c r="G114" s="175" t="s">
        <v>277</v>
      </c>
      <c r="H114" s="192">
        <v>23.04</v>
      </c>
      <c r="I114" s="192">
        <v>23.04</v>
      </c>
      <c r="J114" s="177"/>
      <c r="K114" s="177"/>
      <c r="L114" s="177"/>
      <c r="M114" s="192">
        <v>23.04</v>
      </c>
      <c r="N114" s="192"/>
      <c r="O114" s="175"/>
      <c r="P114" s="175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ht="23.25" customHeight="1" outlineLevel="1" spans="1:26">
      <c r="A115" s="178" t="s">
        <v>54</v>
      </c>
      <c r="B115" s="175"/>
      <c r="C115" s="175"/>
      <c r="D115" s="175"/>
      <c r="E115" s="175"/>
      <c r="F115" s="175"/>
      <c r="G115" s="193"/>
      <c r="H115" s="194">
        <v>607.75</v>
      </c>
      <c r="I115" s="194">
        <v>607.75</v>
      </c>
      <c r="J115" s="196"/>
      <c r="K115" s="177"/>
      <c r="L115" s="177"/>
      <c r="M115" s="194">
        <v>607.75</v>
      </c>
      <c r="N115" s="194"/>
      <c r="O115" s="197"/>
      <c r="P115" s="175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ht="23.25" customHeight="1" outlineLevel="2" spans="1:26">
      <c r="A116" s="179" t="s">
        <v>399</v>
      </c>
      <c r="B116" s="175" t="s">
        <v>400</v>
      </c>
      <c r="C116" s="175" t="s">
        <v>321</v>
      </c>
      <c r="D116" s="175" t="s">
        <v>131</v>
      </c>
      <c r="E116" s="175" t="s">
        <v>132</v>
      </c>
      <c r="F116" s="175" t="s">
        <v>319</v>
      </c>
      <c r="G116" s="175" t="s">
        <v>219</v>
      </c>
      <c r="H116" s="195">
        <v>188.0892</v>
      </c>
      <c r="I116" s="195">
        <v>188.0892</v>
      </c>
      <c r="J116" s="177"/>
      <c r="K116" s="177"/>
      <c r="L116" s="177"/>
      <c r="M116" s="195">
        <v>188.0892</v>
      </c>
      <c r="N116" s="195"/>
      <c r="O116" s="175"/>
      <c r="P116" s="175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ht="23.25" customHeight="1" outlineLevel="2" spans="1:26">
      <c r="A117" s="179" t="s">
        <v>399</v>
      </c>
      <c r="B117" s="175" t="s">
        <v>400</v>
      </c>
      <c r="C117" s="175" t="s">
        <v>321</v>
      </c>
      <c r="D117" s="175" t="s">
        <v>131</v>
      </c>
      <c r="E117" s="175" t="s">
        <v>132</v>
      </c>
      <c r="F117" s="175" t="s">
        <v>322</v>
      </c>
      <c r="G117" s="175" t="s">
        <v>222</v>
      </c>
      <c r="H117" s="177">
        <v>34.6776</v>
      </c>
      <c r="I117" s="177">
        <v>34.6776</v>
      </c>
      <c r="J117" s="177"/>
      <c r="K117" s="177"/>
      <c r="L117" s="177"/>
      <c r="M117" s="177">
        <v>34.6776</v>
      </c>
      <c r="N117" s="177"/>
      <c r="O117" s="175"/>
      <c r="P117" s="175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ht="23.25" customHeight="1" outlineLevel="2" spans="1:26">
      <c r="A118" s="179" t="s">
        <v>399</v>
      </c>
      <c r="B118" s="175" t="s">
        <v>400</v>
      </c>
      <c r="C118" s="175" t="s">
        <v>321</v>
      </c>
      <c r="D118" s="175" t="s">
        <v>131</v>
      </c>
      <c r="E118" s="175" t="s">
        <v>132</v>
      </c>
      <c r="F118" s="175" t="s">
        <v>326</v>
      </c>
      <c r="G118" s="175" t="s">
        <v>228</v>
      </c>
      <c r="H118" s="177">
        <v>15.6741</v>
      </c>
      <c r="I118" s="177">
        <v>15.6741</v>
      </c>
      <c r="J118" s="177"/>
      <c r="K118" s="177"/>
      <c r="L118" s="177"/>
      <c r="M118" s="177">
        <v>15.6741</v>
      </c>
      <c r="N118" s="177"/>
      <c r="O118" s="175"/>
      <c r="P118" s="175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ht="23.25" customHeight="1" outlineLevel="2" spans="1:26">
      <c r="A119" s="179" t="s">
        <v>399</v>
      </c>
      <c r="B119" s="175" t="s">
        <v>400</v>
      </c>
      <c r="C119" s="175" t="s">
        <v>321</v>
      </c>
      <c r="D119" s="175" t="s">
        <v>131</v>
      </c>
      <c r="E119" s="175" t="s">
        <v>132</v>
      </c>
      <c r="F119" s="175" t="s">
        <v>326</v>
      </c>
      <c r="G119" s="175" t="s">
        <v>228</v>
      </c>
      <c r="H119" s="177">
        <v>65.724</v>
      </c>
      <c r="I119" s="177">
        <v>65.724</v>
      </c>
      <c r="J119" s="177"/>
      <c r="K119" s="177"/>
      <c r="L119" s="177"/>
      <c r="M119" s="177">
        <v>65.724</v>
      </c>
      <c r="N119" s="177"/>
      <c r="O119" s="175"/>
      <c r="P119" s="175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ht="23.25" customHeight="1" outlineLevel="2" spans="1:26">
      <c r="A120" s="179" t="s">
        <v>399</v>
      </c>
      <c r="B120" s="175" t="s">
        <v>401</v>
      </c>
      <c r="C120" s="175" t="s">
        <v>330</v>
      </c>
      <c r="D120" s="175" t="s">
        <v>131</v>
      </c>
      <c r="E120" s="175" t="s">
        <v>132</v>
      </c>
      <c r="F120" s="175" t="s">
        <v>326</v>
      </c>
      <c r="G120" s="175" t="s">
        <v>228</v>
      </c>
      <c r="H120" s="177">
        <v>19.047</v>
      </c>
      <c r="I120" s="177">
        <v>19.047</v>
      </c>
      <c r="J120" s="177"/>
      <c r="K120" s="177"/>
      <c r="L120" s="177"/>
      <c r="M120" s="177">
        <v>19.047</v>
      </c>
      <c r="N120" s="177"/>
      <c r="O120" s="175"/>
      <c r="P120" s="175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ht="23.25" customHeight="1" outlineLevel="2" spans="1:26">
      <c r="A121" s="179" t="s">
        <v>399</v>
      </c>
      <c r="B121" s="175" t="s">
        <v>402</v>
      </c>
      <c r="C121" s="175" t="s">
        <v>332</v>
      </c>
      <c r="D121" s="175" t="s">
        <v>131</v>
      </c>
      <c r="E121" s="175" t="s">
        <v>132</v>
      </c>
      <c r="F121" s="175" t="s">
        <v>326</v>
      </c>
      <c r="G121" s="175" t="s">
        <v>228</v>
      </c>
      <c r="H121" s="177">
        <v>36.48</v>
      </c>
      <c r="I121" s="177">
        <v>36.48</v>
      </c>
      <c r="J121" s="177"/>
      <c r="K121" s="177"/>
      <c r="L121" s="177"/>
      <c r="M121" s="177">
        <v>36.48</v>
      </c>
      <c r="N121" s="177"/>
      <c r="O121" s="175"/>
      <c r="P121" s="175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ht="23.25" customHeight="1" outlineLevel="2" spans="1:26">
      <c r="A122" s="179" t="s">
        <v>399</v>
      </c>
      <c r="B122" s="175" t="s">
        <v>400</v>
      </c>
      <c r="C122" s="175" t="s">
        <v>321</v>
      </c>
      <c r="D122" s="175" t="s">
        <v>131</v>
      </c>
      <c r="E122" s="175" t="s">
        <v>132</v>
      </c>
      <c r="F122" s="175" t="s">
        <v>326</v>
      </c>
      <c r="G122" s="175" t="s">
        <v>228</v>
      </c>
      <c r="H122" s="177">
        <v>68.9364</v>
      </c>
      <c r="I122" s="177">
        <v>68.9364</v>
      </c>
      <c r="J122" s="177"/>
      <c r="K122" s="177"/>
      <c r="L122" s="177"/>
      <c r="M122" s="177">
        <v>68.9364</v>
      </c>
      <c r="N122" s="177"/>
      <c r="O122" s="175"/>
      <c r="P122" s="175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ht="23.25" customHeight="1" outlineLevel="2" spans="1:26">
      <c r="A123" s="179" t="s">
        <v>399</v>
      </c>
      <c r="B123" s="175" t="s">
        <v>403</v>
      </c>
      <c r="C123" s="175" t="s">
        <v>221</v>
      </c>
      <c r="D123" s="175" t="s">
        <v>106</v>
      </c>
      <c r="E123" s="175" t="s">
        <v>107</v>
      </c>
      <c r="F123" s="175" t="s">
        <v>334</v>
      </c>
      <c r="G123" s="175" t="s">
        <v>231</v>
      </c>
      <c r="H123" s="177">
        <v>62.278</v>
      </c>
      <c r="I123" s="177">
        <v>62.278</v>
      </c>
      <c r="J123" s="177"/>
      <c r="K123" s="177"/>
      <c r="L123" s="177"/>
      <c r="M123" s="177">
        <v>62.278</v>
      </c>
      <c r="N123" s="177"/>
      <c r="O123" s="175"/>
      <c r="P123" s="175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ht="23.25" customHeight="1" outlineLevel="2" spans="1:26">
      <c r="A124" s="179" t="s">
        <v>399</v>
      </c>
      <c r="B124" s="175" t="s">
        <v>404</v>
      </c>
      <c r="C124" s="175" t="s">
        <v>336</v>
      </c>
      <c r="D124" s="175" t="s">
        <v>106</v>
      </c>
      <c r="E124" s="175" t="s">
        <v>107</v>
      </c>
      <c r="F124" s="175" t="s">
        <v>334</v>
      </c>
      <c r="G124" s="175" t="s">
        <v>231</v>
      </c>
      <c r="H124" s="177">
        <v>10.08</v>
      </c>
      <c r="I124" s="177">
        <v>10.08</v>
      </c>
      <c r="J124" s="177"/>
      <c r="K124" s="177"/>
      <c r="L124" s="177"/>
      <c r="M124" s="177">
        <v>10.08</v>
      </c>
      <c r="N124" s="177"/>
      <c r="O124" s="175"/>
      <c r="P124" s="175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ht="23.25" customHeight="1" outlineLevel="2" spans="1:26">
      <c r="A125" s="179" t="s">
        <v>399</v>
      </c>
      <c r="B125" s="175" t="s">
        <v>405</v>
      </c>
      <c r="C125" s="175" t="s">
        <v>338</v>
      </c>
      <c r="D125" s="175" t="s">
        <v>106</v>
      </c>
      <c r="E125" s="175" t="s">
        <v>107</v>
      </c>
      <c r="F125" s="175" t="s">
        <v>334</v>
      </c>
      <c r="G125" s="175" t="s">
        <v>231</v>
      </c>
      <c r="H125" s="177">
        <v>0.61044</v>
      </c>
      <c r="I125" s="177">
        <v>0.61044</v>
      </c>
      <c r="J125" s="177"/>
      <c r="K125" s="177"/>
      <c r="L125" s="177"/>
      <c r="M125" s="177">
        <v>0.61044</v>
      </c>
      <c r="N125" s="177"/>
      <c r="O125" s="175"/>
      <c r="P125" s="175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ht="23.25" customHeight="1" outlineLevel="2" spans="1:26">
      <c r="A126" s="179" t="s">
        <v>399</v>
      </c>
      <c r="B126" s="175" t="s">
        <v>403</v>
      </c>
      <c r="C126" s="175" t="s">
        <v>221</v>
      </c>
      <c r="D126" s="175" t="s">
        <v>108</v>
      </c>
      <c r="E126" s="175" t="s">
        <v>109</v>
      </c>
      <c r="F126" s="175" t="s">
        <v>339</v>
      </c>
      <c r="G126" s="175" t="s">
        <v>234</v>
      </c>
      <c r="H126" s="177">
        <v>10.1434</v>
      </c>
      <c r="I126" s="177">
        <v>10.1434</v>
      </c>
      <c r="J126" s="177"/>
      <c r="K126" s="177"/>
      <c r="L126" s="177"/>
      <c r="M126" s="177">
        <v>10.1434</v>
      </c>
      <c r="N126" s="177"/>
      <c r="O126" s="175"/>
      <c r="P126" s="175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ht="23.25" customHeight="1" outlineLevel="2" spans="1:26">
      <c r="A127" s="179" t="s">
        <v>399</v>
      </c>
      <c r="B127" s="175" t="s">
        <v>403</v>
      </c>
      <c r="C127" s="175" t="s">
        <v>221</v>
      </c>
      <c r="D127" s="175" t="s">
        <v>153</v>
      </c>
      <c r="E127" s="175" t="s">
        <v>154</v>
      </c>
      <c r="F127" s="175" t="s">
        <v>340</v>
      </c>
      <c r="G127" s="175" t="s">
        <v>237</v>
      </c>
      <c r="H127" s="177">
        <v>19.4569</v>
      </c>
      <c r="I127" s="177">
        <v>19.4569</v>
      </c>
      <c r="J127" s="177"/>
      <c r="K127" s="177"/>
      <c r="L127" s="177"/>
      <c r="M127" s="177">
        <v>19.4569</v>
      </c>
      <c r="N127" s="177"/>
      <c r="O127" s="175"/>
      <c r="P127" s="175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ht="23.25" customHeight="1" outlineLevel="2" spans="1:26">
      <c r="A128" s="179" t="s">
        <v>399</v>
      </c>
      <c r="B128" s="175" t="s">
        <v>406</v>
      </c>
      <c r="C128" s="175" t="s">
        <v>156</v>
      </c>
      <c r="D128" s="175" t="s">
        <v>155</v>
      </c>
      <c r="E128" s="175" t="s">
        <v>156</v>
      </c>
      <c r="F128" s="175" t="s">
        <v>342</v>
      </c>
      <c r="G128" s="175" t="s">
        <v>240</v>
      </c>
      <c r="H128" s="177">
        <v>7.996</v>
      </c>
      <c r="I128" s="177">
        <v>7.996</v>
      </c>
      <c r="J128" s="177"/>
      <c r="K128" s="177"/>
      <c r="L128" s="177"/>
      <c r="M128" s="177">
        <v>7.996</v>
      </c>
      <c r="N128" s="177"/>
      <c r="O128" s="175"/>
      <c r="P128" s="175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ht="23.25" customHeight="1" outlineLevel="2" spans="1:26">
      <c r="A129" s="179" t="s">
        <v>399</v>
      </c>
      <c r="B129" s="175" t="s">
        <v>406</v>
      </c>
      <c r="C129" s="175" t="s">
        <v>156</v>
      </c>
      <c r="D129" s="175" t="s">
        <v>155</v>
      </c>
      <c r="E129" s="175" t="s">
        <v>156</v>
      </c>
      <c r="F129" s="175" t="s">
        <v>342</v>
      </c>
      <c r="G129" s="175" t="s">
        <v>240</v>
      </c>
      <c r="H129" s="177">
        <v>3.4653</v>
      </c>
      <c r="I129" s="177">
        <v>3.4653</v>
      </c>
      <c r="J129" s="177"/>
      <c r="K129" s="177"/>
      <c r="L129" s="177"/>
      <c r="M129" s="177">
        <v>3.4653</v>
      </c>
      <c r="N129" s="177"/>
      <c r="O129" s="175"/>
      <c r="P129" s="175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ht="23.25" customHeight="1" outlineLevel="2" spans="1:26">
      <c r="A130" s="179" t="s">
        <v>399</v>
      </c>
      <c r="B130" s="175" t="s">
        <v>403</v>
      </c>
      <c r="C130" s="175" t="s">
        <v>221</v>
      </c>
      <c r="D130" s="175" t="s">
        <v>157</v>
      </c>
      <c r="E130" s="175" t="s">
        <v>158</v>
      </c>
      <c r="F130" s="175" t="s">
        <v>343</v>
      </c>
      <c r="G130" s="175" t="s">
        <v>242</v>
      </c>
      <c r="H130" s="177">
        <v>0.7785</v>
      </c>
      <c r="I130" s="177">
        <v>0.7785</v>
      </c>
      <c r="J130" s="177"/>
      <c r="K130" s="177"/>
      <c r="L130" s="177"/>
      <c r="M130" s="177">
        <v>0.7785</v>
      </c>
      <c r="N130" s="177"/>
      <c r="O130" s="175"/>
      <c r="P130" s="175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ht="23.25" customHeight="1" outlineLevel="2" spans="1:26">
      <c r="A131" s="179" t="s">
        <v>399</v>
      </c>
      <c r="B131" s="175" t="s">
        <v>403</v>
      </c>
      <c r="C131" s="175" t="s">
        <v>221</v>
      </c>
      <c r="D131" s="175" t="s">
        <v>112</v>
      </c>
      <c r="E131" s="175" t="s">
        <v>111</v>
      </c>
      <c r="F131" s="175" t="s">
        <v>343</v>
      </c>
      <c r="G131" s="175" t="s">
        <v>242</v>
      </c>
      <c r="H131" s="177">
        <v>2.7247</v>
      </c>
      <c r="I131" s="177">
        <v>2.7247</v>
      </c>
      <c r="J131" s="177"/>
      <c r="K131" s="177"/>
      <c r="L131" s="177"/>
      <c r="M131" s="177">
        <v>2.7247</v>
      </c>
      <c r="N131" s="177"/>
      <c r="O131" s="175"/>
      <c r="P131" s="175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ht="23.25" customHeight="1" outlineLevel="2" spans="1:26">
      <c r="A132" s="179" t="s">
        <v>399</v>
      </c>
      <c r="B132" s="175" t="s">
        <v>403</v>
      </c>
      <c r="C132" s="175" t="s">
        <v>221</v>
      </c>
      <c r="D132" s="175" t="s">
        <v>157</v>
      </c>
      <c r="E132" s="175" t="s">
        <v>158</v>
      </c>
      <c r="F132" s="175" t="s">
        <v>343</v>
      </c>
      <c r="G132" s="175" t="s">
        <v>242</v>
      </c>
      <c r="H132" s="177">
        <v>1.064</v>
      </c>
      <c r="I132" s="177">
        <v>1.064</v>
      </c>
      <c r="J132" s="177"/>
      <c r="K132" s="177"/>
      <c r="L132" s="177"/>
      <c r="M132" s="177">
        <v>1.064</v>
      </c>
      <c r="N132" s="177"/>
      <c r="O132" s="175"/>
      <c r="P132" s="175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ht="23.25" customHeight="1" outlineLevel="2" spans="1:26">
      <c r="A133" s="179" t="s">
        <v>399</v>
      </c>
      <c r="B133" s="175" t="s">
        <v>407</v>
      </c>
      <c r="C133" s="175" t="s">
        <v>164</v>
      </c>
      <c r="D133" s="175" t="s">
        <v>163</v>
      </c>
      <c r="E133" s="175" t="s">
        <v>164</v>
      </c>
      <c r="F133" s="175" t="s">
        <v>345</v>
      </c>
      <c r="G133" s="175" t="s">
        <v>164</v>
      </c>
      <c r="H133" s="177">
        <v>38.9238</v>
      </c>
      <c r="I133" s="177">
        <v>38.9238</v>
      </c>
      <c r="J133" s="177"/>
      <c r="K133" s="177"/>
      <c r="L133" s="177"/>
      <c r="M133" s="177">
        <v>38.9238</v>
      </c>
      <c r="N133" s="177"/>
      <c r="O133" s="175"/>
      <c r="P133" s="175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ht="23.25" customHeight="1" outlineLevel="2" spans="1:26">
      <c r="A134" s="179" t="s">
        <v>399</v>
      </c>
      <c r="B134" s="175" t="s">
        <v>408</v>
      </c>
      <c r="C134" s="175" t="s">
        <v>353</v>
      </c>
      <c r="D134" s="175" t="s">
        <v>104</v>
      </c>
      <c r="E134" s="175" t="s">
        <v>105</v>
      </c>
      <c r="F134" s="175" t="s">
        <v>354</v>
      </c>
      <c r="G134" s="175" t="s">
        <v>277</v>
      </c>
      <c r="H134" s="192">
        <v>21.6</v>
      </c>
      <c r="I134" s="192">
        <v>21.6</v>
      </c>
      <c r="J134" s="177"/>
      <c r="K134" s="177"/>
      <c r="L134" s="177"/>
      <c r="M134" s="192">
        <v>21.6</v>
      </c>
      <c r="N134" s="192"/>
      <c r="O134" s="175"/>
      <c r="P134" s="175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ht="23.25" customHeight="1" outlineLevel="1" spans="1:26">
      <c r="A135" s="178" t="s">
        <v>56</v>
      </c>
      <c r="B135" s="175"/>
      <c r="C135" s="175"/>
      <c r="D135" s="175"/>
      <c r="E135" s="175"/>
      <c r="F135" s="175"/>
      <c r="G135" s="193"/>
      <c r="H135" s="194">
        <v>46.6</v>
      </c>
      <c r="I135" s="194">
        <v>46.6</v>
      </c>
      <c r="J135" s="196"/>
      <c r="K135" s="177"/>
      <c r="L135" s="177"/>
      <c r="M135" s="194">
        <v>46.6</v>
      </c>
      <c r="N135" s="194"/>
      <c r="O135" s="197"/>
      <c r="P135" s="175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ht="23.25" customHeight="1" outlineLevel="2" spans="1:26">
      <c r="A136" s="179" t="s">
        <v>409</v>
      </c>
      <c r="B136" s="175" t="s">
        <v>410</v>
      </c>
      <c r="C136" s="175" t="s">
        <v>321</v>
      </c>
      <c r="D136" s="175" t="s">
        <v>137</v>
      </c>
      <c r="E136" s="175" t="s">
        <v>138</v>
      </c>
      <c r="F136" s="175" t="s">
        <v>319</v>
      </c>
      <c r="G136" s="175" t="s">
        <v>219</v>
      </c>
      <c r="H136" s="195">
        <v>14.8524</v>
      </c>
      <c r="I136" s="195">
        <v>14.8524</v>
      </c>
      <c r="J136" s="177"/>
      <c r="K136" s="177"/>
      <c r="L136" s="177"/>
      <c r="M136" s="195">
        <v>14.8524</v>
      </c>
      <c r="N136" s="195"/>
      <c r="O136" s="175"/>
      <c r="P136" s="175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ht="23.25" customHeight="1" outlineLevel="2" spans="1:26">
      <c r="A137" s="179" t="s">
        <v>409</v>
      </c>
      <c r="B137" s="175" t="s">
        <v>410</v>
      </c>
      <c r="C137" s="175" t="s">
        <v>321</v>
      </c>
      <c r="D137" s="175" t="s">
        <v>137</v>
      </c>
      <c r="E137" s="175" t="s">
        <v>138</v>
      </c>
      <c r="F137" s="175" t="s">
        <v>322</v>
      </c>
      <c r="G137" s="175" t="s">
        <v>222</v>
      </c>
      <c r="H137" s="177">
        <v>1.1316</v>
      </c>
      <c r="I137" s="177">
        <v>1.1316</v>
      </c>
      <c r="J137" s="177"/>
      <c r="K137" s="177"/>
      <c r="L137" s="177"/>
      <c r="M137" s="177">
        <v>1.1316</v>
      </c>
      <c r="N137" s="177"/>
      <c r="O137" s="175"/>
      <c r="P137" s="175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ht="23.25" customHeight="1" outlineLevel="2" spans="1:26">
      <c r="A138" s="179" t="s">
        <v>409</v>
      </c>
      <c r="B138" s="175" t="s">
        <v>410</v>
      </c>
      <c r="C138" s="175" t="s">
        <v>321</v>
      </c>
      <c r="D138" s="175" t="s">
        <v>137</v>
      </c>
      <c r="E138" s="175" t="s">
        <v>138</v>
      </c>
      <c r="F138" s="175" t="s">
        <v>326</v>
      </c>
      <c r="G138" s="175" t="s">
        <v>228</v>
      </c>
      <c r="H138" s="177">
        <v>1.2377</v>
      </c>
      <c r="I138" s="177">
        <v>1.2377</v>
      </c>
      <c r="J138" s="177"/>
      <c r="K138" s="177"/>
      <c r="L138" s="177"/>
      <c r="M138" s="177">
        <v>1.2377</v>
      </c>
      <c r="N138" s="177"/>
      <c r="O138" s="175"/>
      <c r="P138" s="175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ht="23.25" customHeight="1" outlineLevel="2" spans="1:26">
      <c r="A139" s="179" t="s">
        <v>409</v>
      </c>
      <c r="B139" s="175" t="s">
        <v>410</v>
      </c>
      <c r="C139" s="175" t="s">
        <v>321</v>
      </c>
      <c r="D139" s="175" t="s">
        <v>137</v>
      </c>
      <c r="E139" s="175" t="s">
        <v>138</v>
      </c>
      <c r="F139" s="175" t="s">
        <v>326</v>
      </c>
      <c r="G139" s="175" t="s">
        <v>228</v>
      </c>
      <c r="H139" s="177">
        <v>6.174</v>
      </c>
      <c r="I139" s="177">
        <v>6.174</v>
      </c>
      <c r="J139" s="177"/>
      <c r="K139" s="177"/>
      <c r="L139" s="177"/>
      <c r="M139" s="177">
        <v>6.174</v>
      </c>
      <c r="N139" s="177"/>
      <c r="O139" s="175"/>
      <c r="P139" s="175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ht="23.25" customHeight="1" outlineLevel="2" spans="1:26">
      <c r="A140" s="179" t="s">
        <v>409</v>
      </c>
      <c r="B140" s="175" t="s">
        <v>411</v>
      </c>
      <c r="C140" s="175" t="s">
        <v>330</v>
      </c>
      <c r="D140" s="175" t="s">
        <v>137</v>
      </c>
      <c r="E140" s="175" t="s">
        <v>138</v>
      </c>
      <c r="F140" s="175" t="s">
        <v>326</v>
      </c>
      <c r="G140" s="175" t="s">
        <v>228</v>
      </c>
      <c r="H140" s="177">
        <v>1.728</v>
      </c>
      <c r="I140" s="177">
        <v>1.728</v>
      </c>
      <c r="J140" s="177"/>
      <c r="K140" s="177"/>
      <c r="L140" s="177"/>
      <c r="M140" s="177">
        <v>1.728</v>
      </c>
      <c r="N140" s="177"/>
      <c r="O140" s="175"/>
      <c r="P140" s="175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ht="23.25" customHeight="1" outlineLevel="2" spans="1:26">
      <c r="A141" s="179" t="s">
        <v>409</v>
      </c>
      <c r="B141" s="175" t="s">
        <v>412</v>
      </c>
      <c r="C141" s="175" t="s">
        <v>332</v>
      </c>
      <c r="D141" s="175" t="s">
        <v>137</v>
      </c>
      <c r="E141" s="175" t="s">
        <v>138</v>
      </c>
      <c r="F141" s="175" t="s">
        <v>326</v>
      </c>
      <c r="G141" s="175" t="s">
        <v>228</v>
      </c>
      <c r="H141" s="177">
        <v>3.64</v>
      </c>
      <c r="I141" s="177">
        <v>3.64</v>
      </c>
      <c r="J141" s="177"/>
      <c r="K141" s="177"/>
      <c r="L141" s="177"/>
      <c r="M141" s="177">
        <v>3.64</v>
      </c>
      <c r="N141" s="177"/>
      <c r="O141" s="175"/>
      <c r="P141" s="175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ht="23.25" customHeight="1" outlineLevel="2" spans="1:26">
      <c r="A142" s="179" t="s">
        <v>409</v>
      </c>
      <c r="B142" s="175" t="s">
        <v>410</v>
      </c>
      <c r="C142" s="175" t="s">
        <v>321</v>
      </c>
      <c r="D142" s="175" t="s">
        <v>137</v>
      </c>
      <c r="E142" s="175" t="s">
        <v>138</v>
      </c>
      <c r="F142" s="175" t="s">
        <v>326</v>
      </c>
      <c r="G142" s="175" t="s">
        <v>228</v>
      </c>
      <c r="H142" s="177">
        <v>6.48</v>
      </c>
      <c r="I142" s="177">
        <v>6.48</v>
      </c>
      <c r="J142" s="177"/>
      <c r="K142" s="177"/>
      <c r="L142" s="177"/>
      <c r="M142" s="177">
        <v>6.48</v>
      </c>
      <c r="N142" s="177"/>
      <c r="O142" s="175"/>
      <c r="P142" s="175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ht="23.25" customHeight="1" outlineLevel="2" spans="1:26">
      <c r="A143" s="179" t="s">
        <v>409</v>
      </c>
      <c r="B143" s="175" t="s">
        <v>413</v>
      </c>
      <c r="C143" s="175" t="s">
        <v>221</v>
      </c>
      <c r="D143" s="175" t="s">
        <v>106</v>
      </c>
      <c r="E143" s="175" t="s">
        <v>107</v>
      </c>
      <c r="F143" s="175" t="s">
        <v>334</v>
      </c>
      <c r="G143" s="175" t="s">
        <v>231</v>
      </c>
      <c r="H143" s="177">
        <v>5.3315</v>
      </c>
      <c r="I143" s="177">
        <v>5.3315</v>
      </c>
      <c r="J143" s="177"/>
      <c r="K143" s="177"/>
      <c r="L143" s="177"/>
      <c r="M143" s="177">
        <v>5.3315</v>
      </c>
      <c r="N143" s="177"/>
      <c r="O143" s="175"/>
      <c r="P143" s="175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ht="23.25" customHeight="1" outlineLevel="2" spans="1:26">
      <c r="A144" s="179" t="s">
        <v>409</v>
      </c>
      <c r="B144" s="175" t="s">
        <v>413</v>
      </c>
      <c r="C144" s="175" t="s">
        <v>221</v>
      </c>
      <c r="D144" s="175" t="s">
        <v>153</v>
      </c>
      <c r="E144" s="175" t="s">
        <v>154</v>
      </c>
      <c r="F144" s="175" t="s">
        <v>340</v>
      </c>
      <c r="G144" s="175" t="s">
        <v>237</v>
      </c>
      <c r="H144" s="177">
        <v>1.6168</v>
      </c>
      <c r="I144" s="177">
        <v>1.6168</v>
      </c>
      <c r="J144" s="177"/>
      <c r="K144" s="177"/>
      <c r="L144" s="177"/>
      <c r="M144" s="177">
        <v>1.6168</v>
      </c>
      <c r="N144" s="177"/>
      <c r="O144" s="175"/>
      <c r="P144" s="175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ht="23.25" customHeight="1" outlineLevel="2" spans="1:26">
      <c r="A145" s="179" t="s">
        <v>409</v>
      </c>
      <c r="B145" s="175" t="s">
        <v>414</v>
      </c>
      <c r="C145" s="175" t="s">
        <v>156</v>
      </c>
      <c r="D145" s="175" t="s">
        <v>155</v>
      </c>
      <c r="E145" s="175" t="s">
        <v>156</v>
      </c>
      <c r="F145" s="175" t="s">
        <v>342</v>
      </c>
      <c r="G145" s="175" t="s">
        <v>240</v>
      </c>
      <c r="H145" s="177">
        <v>0.6645</v>
      </c>
      <c r="I145" s="177">
        <v>0.6645</v>
      </c>
      <c r="J145" s="177"/>
      <c r="K145" s="177"/>
      <c r="L145" s="177"/>
      <c r="M145" s="177">
        <v>0.6645</v>
      </c>
      <c r="N145" s="177"/>
      <c r="O145" s="175"/>
      <c r="P145" s="175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ht="23.25" customHeight="1" outlineLevel="2" spans="1:26">
      <c r="A146" s="179" t="s">
        <v>409</v>
      </c>
      <c r="B146" s="175" t="s">
        <v>413</v>
      </c>
      <c r="C146" s="175" t="s">
        <v>221</v>
      </c>
      <c r="D146" s="175" t="s">
        <v>157</v>
      </c>
      <c r="E146" s="175" t="s">
        <v>158</v>
      </c>
      <c r="F146" s="175" t="s">
        <v>343</v>
      </c>
      <c r="G146" s="175" t="s">
        <v>242</v>
      </c>
      <c r="H146" s="177">
        <v>0.0666</v>
      </c>
      <c r="I146" s="177">
        <v>0.0666</v>
      </c>
      <c r="J146" s="177"/>
      <c r="K146" s="177"/>
      <c r="L146" s="177"/>
      <c r="M146" s="177">
        <v>0.0666</v>
      </c>
      <c r="N146" s="177"/>
      <c r="O146" s="175"/>
      <c r="P146" s="175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ht="23.25" customHeight="1" outlineLevel="2" spans="1:26">
      <c r="A147" s="179" t="s">
        <v>409</v>
      </c>
      <c r="B147" s="175" t="s">
        <v>413</v>
      </c>
      <c r="C147" s="175" t="s">
        <v>221</v>
      </c>
      <c r="D147" s="175" t="s">
        <v>112</v>
      </c>
      <c r="E147" s="175" t="s">
        <v>111</v>
      </c>
      <c r="F147" s="175" t="s">
        <v>343</v>
      </c>
      <c r="G147" s="175" t="s">
        <v>242</v>
      </c>
      <c r="H147" s="177">
        <v>0.2333</v>
      </c>
      <c r="I147" s="177">
        <v>0.2333</v>
      </c>
      <c r="J147" s="177"/>
      <c r="K147" s="177"/>
      <c r="L147" s="177"/>
      <c r="M147" s="177">
        <v>0.2333</v>
      </c>
      <c r="N147" s="177"/>
      <c r="O147" s="175"/>
      <c r="P147" s="175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ht="23.25" customHeight="1" outlineLevel="2" spans="1:26">
      <c r="A148" s="179" t="s">
        <v>409</v>
      </c>
      <c r="B148" s="175" t="s">
        <v>413</v>
      </c>
      <c r="C148" s="175" t="s">
        <v>221</v>
      </c>
      <c r="D148" s="175" t="s">
        <v>157</v>
      </c>
      <c r="E148" s="175" t="s">
        <v>158</v>
      </c>
      <c r="F148" s="175" t="s">
        <v>343</v>
      </c>
      <c r="G148" s="175" t="s">
        <v>242</v>
      </c>
      <c r="H148" s="177">
        <v>0.1064</v>
      </c>
      <c r="I148" s="177">
        <v>0.1064</v>
      </c>
      <c r="J148" s="177"/>
      <c r="K148" s="177"/>
      <c r="L148" s="177"/>
      <c r="M148" s="177">
        <v>0.1064</v>
      </c>
      <c r="N148" s="177"/>
      <c r="O148" s="175"/>
      <c r="P148" s="175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ht="23.25" customHeight="1" outlineLevel="2" spans="1:26">
      <c r="A149" s="179" t="s">
        <v>409</v>
      </c>
      <c r="B149" s="175" t="s">
        <v>415</v>
      </c>
      <c r="C149" s="175" t="s">
        <v>164</v>
      </c>
      <c r="D149" s="175" t="s">
        <v>163</v>
      </c>
      <c r="E149" s="175" t="s">
        <v>164</v>
      </c>
      <c r="F149" s="175" t="s">
        <v>345</v>
      </c>
      <c r="G149" s="175" t="s">
        <v>164</v>
      </c>
      <c r="H149" s="177">
        <v>3.3322</v>
      </c>
      <c r="I149" s="177">
        <v>3.3322</v>
      </c>
      <c r="J149" s="177"/>
      <c r="K149" s="177"/>
      <c r="L149" s="177"/>
      <c r="M149" s="177">
        <v>3.3322</v>
      </c>
      <c r="N149" s="177"/>
      <c r="O149" s="175"/>
      <c r="P149" s="175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ht="23.25" customHeight="1" outlineLevel="1" spans="1:26">
      <c r="A150" s="178" t="s">
        <v>58</v>
      </c>
      <c r="B150" s="175"/>
      <c r="C150" s="175"/>
      <c r="D150" s="175"/>
      <c r="E150" s="175"/>
      <c r="F150" s="175"/>
      <c r="G150" s="175"/>
      <c r="H150" s="177">
        <v>312.14</v>
      </c>
      <c r="I150" s="177">
        <v>312.14</v>
      </c>
      <c r="J150" s="177"/>
      <c r="K150" s="177"/>
      <c r="L150" s="177"/>
      <c r="M150" s="177">
        <v>312.14</v>
      </c>
      <c r="N150" s="177"/>
      <c r="O150" s="175"/>
      <c r="P150" s="175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="160" customFormat="1" ht="23.25" customHeight="1" outlineLevel="2" spans="1:26">
      <c r="A151" s="179" t="s">
        <v>416</v>
      </c>
      <c r="B151" s="175" t="s">
        <v>417</v>
      </c>
      <c r="C151" s="175" t="s">
        <v>321</v>
      </c>
      <c r="D151" s="175" t="s">
        <v>127</v>
      </c>
      <c r="E151" s="175" t="s">
        <v>128</v>
      </c>
      <c r="F151" s="175" t="s">
        <v>319</v>
      </c>
      <c r="G151" s="175" t="s">
        <v>219</v>
      </c>
      <c r="H151" s="177">
        <v>89.088</v>
      </c>
      <c r="I151" s="177">
        <v>89.088</v>
      </c>
      <c r="J151" s="177"/>
      <c r="K151" s="177"/>
      <c r="L151" s="177"/>
      <c r="M151" s="177">
        <v>89.088</v>
      </c>
      <c r="N151" s="177"/>
      <c r="O151" s="175"/>
      <c r="P151" s="175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="160" customFormat="1" ht="23.25" customHeight="1" outlineLevel="2" spans="1:26">
      <c r="A152" s="179" t="s">
        <v>416</v>
      </c>
      <c r="B152" s="175" t="s">
        <v>418</v>
      </c>
      <c r="C152" s="175" t="s">
        <v>369</v>
      </c>
      <c r="D152" s="175" t="s">
        <v>127</v>
      </c>
      <c r="E152" s="175" t="s">
        <v>128</v>
      </c>
      <c r="F152" s="175" t="s">
        <v>322</v>
      </c>
      <c r="G152" s="175" t="s">
        <v>222</v>
      </c>
      <c r="H152" s="177">
        <v>11.64</v>
      </c>
      <c r="I152" s="177">
        <v>11.64</v>
      </c>
      <c r="J152" s="177"/>
      <c r="K152" s="177"/>
      <c r="L152" s="177"/>
      <c r="M152" s="177">
        <v>11.64</v>
      </c>
      <c r="N152" s="177"/>
      <c r="O152" s="175"/>
      <c r="P152" s="175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="160" customFormat="1" ht="23.25" customHeight="1" outlineLevel="2" spans="1:26">
      <c r="A153" s="179" t="s">
        <v>416</v>
      </c>
      <c r="B153" s="175" t="s">
        <v>417</v>
      </c>
      <c r="C153" s="175" t="s">
        <v>321</v>
      </c>
      <c r="D153" s="175" t="s">
        <v>127</v>
      </c>
      <c r="E153" s="175" t="s">
        <v>128</v>
      </c>
      <c r="F153" s="175" t="s">
        <v>322</v>
      </c>
      <c r="G153" s="175" t="s">
        <v>222</v>
      </c>
      <c r="H153" s="177">
        <v>6.6576</v>
      </c>
      <c r="I153" s="177">
        <v>6.6576</v>
      </c>
      <c r="J153" s="177"/>
      <c r="K153" s="177"/>
      <c r="L153" s="177"/>
      <c r="M153" s="177">
        <v>6.6576</v>
      </c>
      <c r="N153" s="177"/>
      <c r="O153" s="175"/>
      <c r="P153" s="175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="160" customFormat="1" ht="23.25" customHeight="1" outlineLevel="2" spans="1:26">
      <c r="A154" s="179" t="s">
        <v>416</v>
      </c>
      <c r="B154" s="175" t="s">
        <v>417</v>
      </c>
      <c r="C154" s="175" t="s">
        <v>321</v>
      </c>
      <c r="D154" s="175" t="s">
        <v>127</v>
      </c>
      <c r="E154" s="175" t="s">
        <v>128</v>
      </c>
      <c r="F154" s="175" t="s">
        <v>326</v>
      </c>
      <c r="G154" s="175" t="s">
        <v>228</v>
      </c>
      <c r="H154" s="177">
        <v>7.424</v>
      </c>
      <c r="I154" s="177">
        <v>7.424</v>
      </c>
      <c r="J154" s="177"/>
      <c r="K154" s="177"/>
      <c r="L154" s="177"/>
      <c r="M154" s="177">
        <v>7.424</v>
      </c>
      <c r="N154" s="177"/>
      <c r="O154" s="175"/>
      <c r="P154" s="175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="160" customFormat="1" ht="23.25" customHeight="1" outlineLevel="2" spans="1:26">
      <c r="A155" s="179" t="s">
        <v>416</v>
      </c>
      <c r="B155" s="175" t="s">
        <v>417</v>
      </c>
      <c r="C155" s="175" t="s">
        <v>321</v>
      </c>
      <c r="D155" s="175" t="s">
        <v>127</v>
      </c>
      <c r="E155" s="175" t="s">
        <v>128</v>
      </c>
      <c r="F155" s="175" t="s">
        <v>326</v>
      </c>
      <c r="G155" s="175" t="s">
        <v>228</v>
      </c>
      <c r="H155" s="177">
        <v>31.9224</v>
      </c>
      <c r="I155" s="177">
        <v>31.9224</v>
      </c>
      <c r="J155" s="177"/>
      <c r="K155" s="177"/>
      <c r="L155" s="177"/>
      <c r="M155" s="177">
        <v>31.9224</v>
      </c>
      <c r="N155" s="177"/>
      <c r="O155" s="175"/>
      <c r="P155" s="175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="160" customFormat="1" ht="23.25" customHeight="1" outlineLevel="2" spans="1:26">
      <c r="A156" s="179" t="s">
        <v>416</v>
      </c>
      <c r="B156" s="175" t="s">
        <v>419</v>
      </c>
      <c r="C156" s="175" t="s">
        <v>330</v>
      </c>
      <c r="D156" s="175" t="s">
        <v>127</v>
      </c>
      <c r="E156" s="175" t="s">
        <v>128</v>
      </c>
      <c r="F156" s="175" t="s">
        <v>326</v>
      </c>
      <c r="G156" s="175" t="s">
        <v>228</v>
      </c>
      <c r="H156" s="177">
        <v>9.2382</v>
      </c>
      <c r="I156" s="177">
        <v>9.2382</v>
      </c>
      <c r="J156" s="177"/>
      <c r="K156" s="177"/>
      <c r="L156" s="177"/>
      <c r="M156" s="177">
        <v>9.2382</v>
      </c>
      <c r="N156" s="177"/>
      <c r="O156" s="175"/>
      <c r="P156" s="175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="160" customFormat="1" ht="23.25" customHeight="1" outlineLevel="2" spans="1:26">
      <c r="A157" s="179" t="s">
        <v>416</v>
      </c>
      <c r="B157" s="175" t="s">
        <v>417</v>
      </c>
      <c r="C157" s="175" t="s">
        <v>321</v>
      </c>
      <c r="D157" s="175" t="s">
        <v>127</v>
      </c>
      <c r="E157" s="175" t="s">
        <v>128</v>
      </c>
      <c r="F157" s="175" t="s">
        <v>326</v>
      </c>
      <c r="G157" s="175" t="s">
        <v>228</v>
      </c>
      <c r="H157" s="177">
        <v>33.89184</v>
      </c>
      <c r="I157" s="177">
        <v>33.89184</v>
      </c>
      <c r="J157" s="177"/>
      <c r="K157" s="177"/>
      <c r="L157" s="177"/>
      <c r="M157" s="177">
        <v>33.89184</v>
      </c>
      <c r="N157" s="177"/>
      <c r="O157" s="175"/>
      <c r="P157" s="175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="160" customFormat="1" ht="23.25" customHeight="1" outlineLevel="2" spans="1:26">
      <c r="A158" s="179" t="s">
        <v>416</v>
      </c>
      <c r="B158" s="175" t="s">
        <v>420</v>
      </c>
      <c r="C158" s="175" t="s">
        <v>221</v>
      </c>
      <c r="D158" s="175" t="s">
        <v>106</v>
      </c>
      <c r="E158" s="175" t="s">
        <v>107</v>
      </c>
      <c r="F158" s="175" t="s">
        <v>334</v>
      </c>
      <c r="G158" s="175" t="s">
        <v>231</v>
      </c>
      <c r="H158" s="177">
        <v>29.9199</v>
      </c>
      <c r="I158" s="177">
        <v>29.9199</v>
      </c>
      <c r="J158" s="177"/>
      <c r="K158" s="177"/>
      <c r="L158" s="177"/>
      <c r="M158" s="177">
        <v>29.9199</v>
      </c>
      <c r="N158" s="177"/>
      <c r="O158" s="175"/>
      <c r="P158" s="175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="160" customFormat="1" ht="23.25" customHeight="1" outlineLevel="2" spans="1:26">
      <c r="A159" s="179" t="s">
        <v>416</v>
      </c>
      <c r="B159" s="175" t="s">
        <v>421</v>
      </c>
      <c r="C159" s="175" t="s">
        <v>336</v>
      </c>
      <c r="D159" s="175" t="s">
        <v>106</v>
      </c>
      <c r="E159" s="175" t="s">
        <v>107</v>
      </c>
      <c r="F159" s="175" t="s">
        <v>334</v>
      </c>
      <c r="G159" s="175" t="s">
        <v>231</v>
      </c>
      <c r="H159" s="177">
        <v>14.784</v>
      </c>
      <c r="I159" s="177">
        <v>14.784</v>
      </c>
      <c r="J159" s="177"/>
      <c r="K159" s="177"/>
      <c r="L159" s="177"/>
      <c r="M159" s="177">
        <v>14.784</v>
      </c>
      <c r="N159" s="177"/>
      <c r="O159" s="175"/>
      <c r="P159" s="175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="160" customFormat="1" ht="23.25" customHeight="1" outlineLevel="2" spans="1:26">
      <c r="A160" s="179" t="s">
        <v>416</v>
      </c>
      <c r="B160" s="175" t="s">
        <v>422</v>
      </c>
      <c r="C160" s="175" t="s">
        <v>338</v>
      </c>
      <c r="D160" s="175" t="s">
        <v>106</v>
      </c>
      <c r="E160" s="175" t="s">
        <v>107</v>
      </c>
      <c r="F160" s="175" t="s">
        <v>334</v>
      </c>
      <c r="G160" s="175" t="s">
        <v>231</v>
      </c>
      <c r="H160" s="177">
        <v>0.70362</v>
      </c>
      <c r="I160" s="177">
        <v>0.70362</v>
      </c>
      <c r="J160" s="177"/>
      <c r="K160" s="177"/>
      <c r="L160" s="177"/>
      <c r="M160" s="177">
        <v>0.70362</v>
      </c>
      <c r="N160" s="177"/>
      <c r="O160" s="175"/>
      <c r="P160" s="175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="160" customFormat="1" ht="23.25" customHeight="1" outlineLevel="2" spans="1:26">
      <c r="A161" s="179" t="s">
        <v>416</v>
      </c>
      <c r="B161" s="175" t="s">
        <v>420</v>
      </c>
      <c r="C161" s="175" t="s">
        <v>221</v>
      </c>
      <c r="D161" s="175" t="s">
        <v>153</v>
      </c>
      <c r="E161" s="175" t="s">
        <v>154</v>
      </c>
      <c r="F161" s="175" t="s">
        <v>340</v>
      </c>
      <c r="G161" s="175" t="s">
        <v>237</v>
      </c>
      <c r="H161" s="177">
        <v>9.2861</v>
      </c>
      <c r="I161" s="177">
        <v>9.2861</v>
      </c>
      <c r="J161" s="177"/>
      <c r="K161" s="177"/>
      <c r="L161" s="177"/>
      <c r="M161" s="177">
        <v>9.2861</v>
      </c>
      <c r="N161" s="177"/>
      <c r="O161" s="175"/>
      <c r="P161" s="175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="160" customFormat="1" ht="23.25" customHeight="1" outlineLevel="2" spans="1:26">
      <c r="A162" s="179" t="s">
        <v>416</v>
      </c>
      <c r="B162" s="175" t="s">
        <v>423</v>
      </c>
      <c r="C162" s="175" t="s">
        <v>156</v>
      </c>
      <c r="D162" s="175" t="s">
        <v>155</v>
      </c>
      <c r="E162" s="175" t="s">
        <v>156</v>
      </c>
      <c r="F162" s="175" t="s">
        <v>342</v>
      </c>
      <c r="G162" s="175" t="s">
        <v>240</v>
      </c>
      <c r="H162" s="177">
        <v>3.8162</v>
      </c>
      <c r="I162" s="177">
        <v>3.8162</v>
      </c>
      <c r="J162" s="177"/>
      <c r="K162" s="177"/>
      <c r="L162" s="177"/>
      <c r="M162" s="177">
        <v>3.8162</v>
      </c>
      <c r="N162" s="177"/>
      <c r="O162" s="175"/>
      <c r="P162" s="175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="160" customFormat="1" ht="23.25" customHeight="1" outlineLevel="2" spans="1:26">
      <c r="A163" s="179" t="s">
        <v>416</v>
      </c>
      <c r="B163" s="175" t="s">
        <v>423</v>
      </c>
      <c r="C163" s="175" t="s">
        <v>156</v>
      </c>
      <c r="D163" s="175" t="s">
        <v>155</v>
      </c>
      <c r="E163" s="175" t="s">
        <v>156</v>
      </c>
      <c r="F163" s="175" t="s">
        <v>342</v>
      </c>
      <c r="G163" s="175" t="s">
        <v>240</v>
      </c>
      <c r="H163" s="177">
        <v>4.7055</v>
      </c>
      <c r="I163" s="177">
        <v>4.7055</v>
      </c>
      <c r="J163" s="177"/>
      <c r="K163" s="177"/>
      <c r="L163" s="177"/>
      <c r="M163" s="177">
        <v>4.7055</v>
      </c>
      <c r="N163" s="177"/>
      <c r="O163" s="175"/>
      <c r="P163" s="175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="160" customFormat="1" ht="23.25" customHeight="1" outlineLevel="2" spans="1:26">
      <c r="A164" s="179" t="s">
        <v>416</v>
      </c>
      <c r="B164" s="175" t="s">
        <v>420</v>
      </c>
      <c r="C164" s="175" t="s">
        <v>221</v>
      </c>
      <c r="D164" s="175" t="s">
        <v>157</v>
      </c>
      <c r="E164" s="175" t="s">
        <v>158</v>
      </c>
      <c r="F164" s="175" t="s">
        <v>343</v>
      </c>
      <c r="G164" s="175" t="s">
        <v>242</v>
      </c>
      <c r="H164" s="177">
        <v>0.374</v>
      </c>
      <c r="I164" s="177">
        <v>0.374</v>
      </c>
      <c r="J164" s="177"/>
      <c r="K164" s="177"/>
      <c r="L164" s="177"/>
      <c r="M164" s="177">
        <v>0.374</v>
      </c>
      <c r="N164" s="177"/>
      <c r="O164" s="175"/>
      <c r="P164" s="175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="160" customFormat="1" ht="23.25" customHeight="1" outlineLevel="2" spans="1:26">
      <c r="A165" s="179" t="s">
        <v>416</v>
      </c>
      <c r="B165" s="175" t="s">
        <v>420</v>
      </c>
      <c r="C165" s="175" t="s">
        <v>221</v>
      </c>
      <c r="D165" s="175" t="s">
        <v>112</v>
      </c>
      <c r="E165" s="175" t="s">
        <v>111</v>
      </c>
      <c r="F165" s="175" t="s">
        <v>343</v>
      </c>
      <c r="G165" s="175" t="s">
        <v>242</v>
      </c>
      <c r="H165" s="177">
        <v>1.309</v>
      </c>
      <c r="I165" s="177">
        <v>1.309</v>
      </c>
      <c r="J165" s="177"/>
      <c r="K165" s="177"/>
      <c r="L165" s="177"/>
      <c r="M165" s="177">
        <v>1.309</v>
      </c>
      <c r="N165" s="177"/>
      <c r="O165" s="175"/>
      <c r="P165" s="175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="160" customFormat="1" ht="23.25" customHeight="1" outlineLevel="2" spans="1:26">
      <c r="A166" s="179" t="s">
        <v>416</v>
      </c>
      <c r="B166" s="175" t="s">
        <v>420</v>
      </c>
      <c r="C166" s="175" t="s">
        <v>221</v>
      </c>
      <c r="D166" s="175" t="s">
        <v>157</v>
      </c>
      <c r="E166" s="175" t="s">
        <v>158</v>
      </c>
      <c r="F166" s="175" t="s">
        <v>343</v>
      </c>
      <c r="G166" s="175" t="s">
        <v>242</v>
      </c>
      <c r="H166" s="177">
        <v>0.51604</v>
      </c>
      <c r="I166" s="177">
        <v>0.51604</v>
      </c>
      <c r="J166" s="177"/>
      <c r="K166" s="177"/>
      <c r="L166" s="177"/>
      <c r="M166" s="177">
        <v>0.51604</v>
      </c>
      <c r="N166" s="177"/>
      <c r="O166" s="175"/>
      <c r="P166" s="175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="160" customFormat="1" ht="23.25" customHeight="1" outlineLevel="2" spans="1:26">
      <c r="A167" s="179" t="s">
        <v>416</v>
      </c>
      <c r="B167" s="175" t="s">
        <v>424</v>
      </c>
      <c r="C167" s="175" t="s">
        <v>164</v>
      </c>
      <c r="D167" s="175" t="s">
        <v>163</v>
      </c>
      <c r="E167" s="175" t="s">
        <v>164</v>
      </c>
      <c r="F167" s="175" t="s">
        <v>345</v>
      </c>
      <c r="G167" s="175" t="s">
        <v>164</v>
      </c>
      <c r="H167" s="177">
        <v>18.6999</v>
      </c>
      <c r="I167" s="177">
        <v>18.6999</v>
      </c>
      <c r="J167" s="177"/>
      <c r="K167" s="177"/>
      <c r="L167" s="177"/>
      <c r="M167" s="177">
        <v>18.6999</v>
      </c>
      <c r="N167" s="177"/>
      <c r="O167" s="175"/>
      <c r="P167" s="175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="160" customFormat="1" ht="23.25" customHeight="1" outlineLevel="2" spans="1:26">
      <c r="A168" s="179" t="s">
        <v>416</v>
      </c>
      <c r="B168" s="175" t="s">
        <v>425</v>
      </c>
      <c r="C168" s="175" t="s">
        <v>266</v>
      </c>
      <c r="D168" s="175" t="s">
        <v>127</v>
      </c>
      <c r="E168" s="175" t="s">
        <v>128</v>
      </c>
      <c r="F168" s="175" t="s">
        <v>375</v>
      </c>
      <c r="G168" s="175" t="s">
        <v>279</v>
      </c>
      <c r="H168" s="177">
        <v>6.48</v>
      </c>
      <c r="I168" s="177">
        <v>6.48</v>
      </c>
      <c r="J168" s="177"/>
      <c r="K168" s="177"/>
      <c r="L168" s="177"/>
      <c r="M168" s="177">
        <v>6.48</v>
      </c>
      <c r="N168" s="177"/>
      <c r="O168" s="175"/>
      <c r="P168" s="175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="160" customFormat="1" ht="23.25" customHeight="1" outlineLevel="2" spans="1:26">
      <c r="A169" s="179" t="s">
        <v>416</v>
      </c>
      <c r="B169" s="175" t="s">
        <v>426</v>
      </c>
      <c r="C169" s="175" t="s">
        <v>353</v>
      </c>
      <c r="D169" s="175" t="s">
        <v>104</v>
      </c>
      <c r="E169" s="175" t="s">
        <v>105</v>
      </c>
      <c r="F169" s="175" t="s">
        <v>354</v>
      </c>
      <c r="G169" s="175" t="s">
        <v>277</v>
      </c>
      <c r="H169" s="177">
        <v>31.68</v>
      </c>
      <c r="I169" s="177">
        <v>31.68</v>
      </c>
      <c r="J169" s="177"/>
      <c r="K169" s="177"/>
      <c r="L169" s="177"/>
      <c r="M169" s="177">
        <v>31.68</v>
      </c>
      <c r="N169" s="177"/>
      <c r="O169" s="175"/>
      <c r="P169" s="175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ht="23.25" customHeight="1" outlineLevel="1" spans="1:26">
      <c r="A170" s="178" t="s">
        <v>60</v>
      </c>
      <c r="B170" s="175"/>
      <c r="C170" s="175"/>
      <c r="D170" s="175"/>
      <c r="E170" s="175"/>
      <c r="F170" s="175"/>
      <c r="G170" s="175"/>
      <c r="H170" s="177">
        <v>303.64</v>
      </c>
      <c r="I170" s="177">
        <v>303.6419</v>
      </c>
      <c r="J170" s="177"/>
      <c r="K170" s="177"/>
      <c r="L170" s="177"/>
      <c r="M170" s="177">
        <v>303.6419</v>
      </c>
      <c r="N170" s="177"/>
      <c r="O170" s="175"/>
      <c r="P170" s="175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="160" customFormat="1" ht="23.25" customHeight="1" outlineLevel="2" spans="1:26">
      <c r="A171" s="179" t="s">
        <v>427</v>
      </c>
      <c r="B171" s="175" t="s">
        <v>428</v>
      </c>
      <c r="C171" s="175" t="s">
        <v>321</v>
      </c>
      <c r="D171" s="175" t="s">
        <v>127</v>
      </c>
      <c r="E171" s="175" t="s">
        <v>128</v>
      </c>
      <c r="F171" s="175" t="s">
        <v>319</v>
      </c>
      <c r="G171" s="175" t="s">
        <v>219</v>
      </c>
      <c r="H171" s="177">
        <v>98.0381</v>
      </c>
      <c r="I171" s="177">
        <v>98.0381</v>
      </c>
      <c r="J171" s="177"/>
      <c r="K171" s="177"/>
      <c r="L171" s="177"/>
      <c r="M171" s="177">
        <v>98.0381</v>
      </c>
      <c r="N171" s="177"/>
      <c r="O171" s="175"/>
      <c r="P171" s="175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="160" customFormat="1" ht="23.25" customHeight="1" outlineLevel="2" spans="1:26">
      <c r="A172" s="179" t="s">
        <v>427</v>
      </c>
      <c r="B172" s="175" t="s">
        <v>429</v>
      </c>
      <c r="C172" s="175" t="s">
        <v>369</v>
      </c>
      <c r="D172" s="175" t="s">
        <v>127</v>
      </c>
      <c r="E172" s="175" t="s">
        <v>128</v>
      </c>
      <c r="F172" s="175" t="s">
        <v>322</v>
      </c>
      <c r="G172" s="175" t="s">
        <v>222</v>
      </c>
      <c r="H172" s="177">
        <v>11.52</v>
      </c>
      <c r="I172" s="177">
        <v>11.52</v>
      </c>
      <c r="J172" s="177"/>
      <c r="K172" s="177"/>
      <c r="L172" s="177"/>
      <c r="M172" s="177">
        <v>11.52</v>
      </c>
      <c r="N172" s="177"/>
      <c r="O172" s="175"/>
      <c r="P172" s="175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="160" customFormat="1" ht="23.25" customHeight="1" outlineLevel="2" spans="1:26">
      <c r="A173" s="179" t="s">
        <v>427</v>
      </c>
      <c r="B173" s="175" t="s">
        <v>428</v>
      </c>
      <c r="C173" s="175" t="s">
        <v>321</v>
      </c>
      <c r="D173" s="175" t="s">
        <v>127</v>
      </c>
      <c r="E173" s="175" t="s">
        <v>128</v>
      </c>
      <c r="F173" s="175" t="s">
        <v>322</v>
      </c>
      <c r="G173" s="175" t="s">
        <v>222</v>
      </c>
      <c r="H173" s="177">
        <v>6.4656</v>
      </c>
      <c r="I173" s="177">
        <v>6.4656</v>
      </c>
      <c r="J173" s="177"/>
      <c r="K173" s="177"/>
      <c r="L173" s="177"/>
      <c r="M173" s="177">
        <v>6.4656</v>
      </c>
      <c r="N173" s="177"/>
      <c r="O173" s="175"/>
      <c r="P173" s="175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="160" customFormat="1" ht="23.25" customHeight="1" outlineLevel="2" spans="1:26">
      <c r="A174" s="179" t="s">
        <v>427</v>
      </c>
      <c r="B174" s="175" t="s">
        <v>428</v>
      </c>
      <c r="C174" s="175" t="s">
        <v>321</v>
      </c>
      <c r="D174" s="175" t="s">
        <v>127</v>
      </c>
      <c r="E174" s="175" t="s">
        <v>128</v>
      </c>
      <c r="F174" s="175" t="s">
        <v>326</v>
      </c>
      <c r="G174" s="175" t="s">
        <v>228</v>
      </c>
      <c r="H174" s="177">
        <v>8.1698</v>
      </c>
      <c r="I174" s="177">
        <v>8.1698</v>
      </c>
      <c r="J174" s="177"/>
      <c r="K174" s="177"/>
      <c r="L174" s="177"/>
      <c r="M174" s="177">
        <v>8.1698</v>
      </c>
      <c r="N174" s="177"/>
      <c r="O174" s="175"/>
      <c r="P174" s="175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="160" customFormat="1" ht="23.25" customHeight="1" outlineLevel="2" spans="1:26">
      <c r="A175" s="179" t="s">
        <v>427</v>
      </c>
      <c r="B175" s="175" t="s">
        <v>428</v>
      </c>
      <c r="C175" s="175" t="s">
        <v>321</v>
      </c>
      <c r="D175" s="175" t="s">
        <v>127</v>
      </c>
      <c r="E175" s="175" t="s">
        <v>128</v>
      </c>
      <c r="F175" s="175" t="s">
        <v>326</v>
      </c>
      <c r="G175" s="175" t="s">
        <v>228</v>
      </c>
      <c r="H175" s="177">
        <v>31.2192</v>
      </c>
      <c r="I175" s="177">
        <v>31.2192</v>
      </c>
      <c r="J175" s="177"/>
      <c r="K175" s="177"/>
      <c r="L175" s="177"/>
      <c r="M175" s="177">
        <v>31.2192</v>
      </c>
      <c r="N175" s="177"/>
      <c r="O175" s="175"/>
      <c r="P175" s="175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="160" customFormat="1" ht="23.25" customHeight="1" outlineLevel="2" spans="1:26">
      <c r="A176" s="179" t="s">
        <v>427</v>
      </c>
      <c r="B176" s="175" t="s">
        <v>430</v>
      </c>
      <c r="C176" s="175" t="s">
        <v>330</v>
      </c>
      <c r="D176" s="175" t="s">
        <v>127</v>
      </c>
      <c r="E176" s="175" t="s">
        <v>128</v>
      </c>
      <c r="F176" s="175" t="s">
        <v>326</v>
      </c>
      <c r="G176" s="175" t="s">
        <v>228</v>
      </c>
      <c r="H176" s="177">
        <v>8.9712</v>
      </c>
      <c r="I176" s="177">
        <v>8.9712</v>
      </c>
      <c r="J176" s="177"/>
      <c r="K176" s="177"/>
      <c r="L176" s="177"/>
      <c r="M176" s="177">
        <v>8.9712</v>
      </c>
      <c r="N176" s="177"/>
      <c r="O176" s="175"/>
      <c r="P176" s="175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="160" customFormat="1" ht="23.25" customHeight="1" outlineLevel="2" spans="1:26">
      <c r="A177" s="179" t="s">
        <v>427</v>
      </c>
      <c r="B177" s="175" t="s">
        <v>428</v>
      </c>
      <c r="C177" s="175" t="s">
        <v>321</v>
      </c>
      <c r="D177" s="175" t="s">
        <v>127</v>
      </c>
      <c r="E177" s="175" t="s">
        <v>128</v>
      </c>
      <c r="F177" s="175" t="s">
        <v>326</v>
      </c>
      <c r="G177" s="175" t="s">
        <v>228</v>
      </c>
      <c r="H177" s="177">
        <v>34.76256</v>
      </c>
      <c r="I177" s="177">
        <v>34.76256</v>
      </c>
      <c r="J177" s="177"/>
      <c r="K177" s="177"/>
      <c r="L177" s="177"/>
      <c r="M177" s="177">
        <v>34.76256</v>
      </c>
      <c r="N177" s="177"/>
      <c r="O177" s="175"/>
      <c r="P177" s="175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="160" customFormat="1" ht="23.25" customHeight="1" outlineLevel="2" spans="1:26">
      <c r="A178" s="179" t="s">
        <v>427</v>
      </c>
      <c r="B178" s="175" t="s">
        <v>431</v>
      </c>
      <c r="C178" s="175" t="s">
        <v>221</v>
      </c>
      <c r="D178" s="175" t="s">
        <v>106</v>
      </c>
      <c r="E178" s="175" t="s">
        <v>107</v>
      </c>
      <c r="F178" s="175" t="s">
        <v>334</v>
      </c>
      <c r="G178" s="175" t="s">
        <v>231</v>
      </c>
      <c r="H178" s="177">
        <v>31.3804</v>
      </c>
      <c r="I178" s="177">
        <v>31.3804</v>
      </c>
      <c r="J178" s="177"/>
      <c r="K178" s="177"/>
      <c r="L178" s="177"/>
      <c r="M178" s="177">
        <v>31.3804</v>
      </c>
      <c r="N178" s="177"/>
      <c r="O178" s="175"/>
      <c r="P178" s="175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="160" customFormat="1" ht="23.25" customHeight="1" outlineLevel="2" spans="1:26">
      <c r="A179" s="179" t="s">
        <v>427</v>
      </c>
      <c r="B179" s="175" t="s">
        <v>432</v>
      </c>
      <c r="C179" s="175" t="s">
        <v>336</v>
      </c>
      <c r="D179" s="175" t="s">
        <v>106</v>
      </c>
      <c r="E179" s="175" t="s">
        <v>107</v>
      </c>
      <c r="F179" s="175" t="s">
        <v>334</v>
      </c>
      <c r="G179" s="175" t="s">
        <v>231</v>
      </c>
      <c r="H179" s="177">
        <v>8.736</v>
      </c>
      <c r="I179" s="177">
        <v>8.736</v>
      </c>
      <c r="J179" s="177"/>
      <c r="K179" s="177"/>
      <c r="L179" s="177"/>
      <c r="M179" s="177">
        <v>8.736</v>
      </c>
      <c r="N179" s="177"/>
      <c r="O179" s="175"/>
      <c r="P179" s="175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="160" customFormat="1" ht="23.25" customHeight="1" outlineLevel="2" spans="1:26">
      <c r="A180" s="179" t="s">
        <v>427</v>
      </c>
      <c r="B180" s="175" t="s">
        <v>433</v>
      </c>
      <c r="C180" s="175" t="s">
        <v>338</v>
      </c>
      <c r="D180" s="175" t="s">
        <v>106</v>
      </c>
      <c r="E180" s="175" t="s">
        <v>107</v>
      </c>
      <c r="F180" s="175" t="s">
        <v>334</v>
      </c>
      <c r="G180" s="175" t="s">
        <v>231</v>
      </c>
      <c r="H180" s="177">
        <v>0.31602</v>
      </c>
      <c r="I180" s="177">
        <v>0.31602</v>
      </c>
      <c r="J180" s="177"/>
      <c r="K180" s="177"/>
      <c r="L180" s="177"/>
      <c r="M180" s="177">
        <v>0.31602</v>
      </c>
      <c r="N180" s="177"/>
      <c r="O180" s="175"/>
      <c r="P180" s="175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="160" customFormat="1" ht="23.25" customHeight="1" outlineLevel="2" spans="1:26">
      <c r="A181" s="179" t="s">
        <v>427</v>
      </c>
      <c r="B181" s="175" t="s">
        <v>431</v>
      </c>
      <c r="C181" s="175" t="s">
        <v>221</v>
      </c>
      <c r="D181" s="175" t="s">
        <v>153</v>
      </c>
      <c r="E181" s="175" t="s">
        <v>154</v>
      </c>
      <c r="F181" s="175" t="s">
        <v>340</v>
      </c>
      <c r="G181" s="175" t="s">
        <v>237</v>
      </c>
      <c r="H181" s="177">
        <v>9.8734</v>
      </c>
      <c r="I181" s="177">
        <v>9.8734</v>
      </c>
      <c r="J181" s="177"/>
      <c r="K181" s="177"/>
      <c r="L181" s="177"/>
      <c r="M181" s="177">
        <v>9.8734</v>
      </c>
      <c r="N181" s="177"/>
      <c r="O181" s="175"/>
      <c r="P181" s="175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="160" customFormat="1" ht="23.25" customHeight="1" outlineLevel="2" spans="1:26">
      <c r="A182" s="179" t="s">
        <v>427</v>
      </c>
      <c r="B182" s="175" t="s">
        <v>434</v>
      </c>
      <c r="C182" s="175" t="s">
        <v>156</v>
      </c>
      <c r="D182" s="175" t="s">
        <v>155</v>
      </c>
      <c r="E182" s="175" t="s">
        <v>156</v>
      </c>
      <c r="F182" s="175" t="s">
        <v>342</v>
      </c>
      <c r="G182" s="175" t="s">
        <v>240</v>
      </c>
      <c r="H182" s="177">
        <v>4.0576</v>
      </c>
      <c r="I182" s="177">
        <v>4.0576</v>
      </c>
      <c r="J182" s="177"/>
      <c r="K182" s="177"/>
      <c r="L182" s="177"/>
      <c r="M182" s="177">
        <v>4.0576</v>
      </c>
      <c r="N182" s="177"/>
      <c r="O182" s="175"/>
      <c r="P182" s="175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="160" customFormat="1" ht="23.25" customHeight="1" outlineLevel="2" spans="1:26">
      <c r="A183" s="179" t="s">
        <v>427</v>
      </c>
      <c r="B183" s="175" t="s">
        <v>434</v>
      </c>
      <c r="C183" s="175" t="s">
        <v>156</v>
      </c>
      <c r="D183" s="175" t="s">
        <v>155</v>
      </c>
      <c r="E183" s="175" t="s">
        <v>156</v>
      </c>
      <c r="F183" s="175" t="s">
        <v>342</v>
      </c>
      <c r="G183" s="175" t="s">
        <v>240</v>
      </c>
      <c r="H183" s="177">
        <v>3.0434</v>
      </c>
      <c r="I183" s="177">
        <v>3.0434</v>
      </c>
      <c r="J183" s="177"/>
      <c r="K183" s="177"/>
      <c r="L183" s="177"/>
      <c r="M183" s="177">
        <v>3.0434</v>
      </c>
      <c r="N183" s="177"/>
      <c r="O183" s="175"/>
      <c r="P183" s="175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="160" customFormat="1" ht="23.25" customHeight="1" outlineLevel="2" spans="1:26">
      <c r="A184" s="179" t="s">
        <v>427</v>
      </c>
      <c r="B184" s="175" t="s">
        <v>431</v>
      </c>
      <c r="C184" s="175" t="s">
        <v>221</v>
      </c>
      <c r="D184" s="175" t="s">
        <v>157</v>
      </c>
      <c r="E184" s="175" t="s">
        <v>158</v>
      </c>
      <c r="F184" s="175" t="s">
        <v>343</v>
      </c>
      <c r="G184" s="175" t="s">
        <v>242</v>
      </c>
      <c r="H184" s="177">
        <v>0.3923</v>
      </c>
      <c r="I184" s="177">
        <v>0.3923</v>
      </c>
      <c r="J184" s="177"/>
      <c r="K184" s="177"/>
      <c r="L184" s="177"/>
      <c r="M184" s="177">
        <v>0.3923</v>
      </c>
      <c r="N184" s="177"/>
      <c r="O184" s="175"/>
      <c r="P184" s="175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="160" customFormat="1" ht="23.25" customHeight="1" outlineLevel="2" spans="1:26">
      <c r="A185" s="179" t="s">
        <v>427</v>
      </c>
      <c r="B185" s="175" t="s">
        <v>431</v>
      </c>
      <c r="C185" s="175" t="s">
        <v>221</v>
      </c>
      <c r="D185" s="175" t="s">
        <v>112</v>
      </c>
      <c r="E185" s="175" t="s">
        <v>111</v>
      </c>
      <c r="F185" s="175" t="s">
        <v>343</v>
      </c>
      <c r="G185" s="175" t="s">
        <v>242</v>
      </c>
      <c r="H185" s="177">
        <v>1.3729</v>
      </c>
      <c r="I185" s="177">
        <v>1.3729</v>
      </c>
      <c r="J185" s="177"/>
      <c r="K185" s="177"/>
      <c r="L185" s="177"/>
      <c r="M185" s="177">
        <v>1.3729</v>
      </c>
      <c r="N185" s="177"/>
      <c r="O185" s="175"/>
      <c r="P185" s="175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="160" customFormat="1" ht="23.25" customHeight="1" outlineLevel="2" spans="1:26">
      <c r="A186" s="179" t="s">
        <v>427</v>
      </c>
      <c r="B186" s="175" t="s">
        <v>431</v>
      </c>
      <c r="C186" s="175" t="s">
        <v>221</v>
      </c>
      <c r="D186" s="175" t="s">
        <v>157</v>
      </c>
      <c r="E186" s="175" t="s">
        <v>158</v>
      </c>
      <c r="F186" s="175" t="s">
        <v>343</v>
      </c>
      <c r="G186" s="175" t="s">
        <v>242</v>
      </c>
      <c r="H186" s="177">
        <v>0.51072</v>
      </c>
      <c r="I186" s="177">
        <v>0.51072</v>
      </c>
      <c r="J186" s="177"/>
      <c r="K186" s="177"/>
      <c r="L186" s="177"/>
      <c r="M186" s="177">
        <v>0.51072</v>
      </c>
      <c r="N186" s="177"/>
      <c r="O186" s="175"/>
      <c r="P186" s="175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="160" customFormat="1" ht="23.25" customHeight="1" outlineLevel="2" spans="1:26">
      <c r="A187" s="179" t="s">
        <v>427</v>
      </c>
      <c r="B187" s="175" t="s">
        <v>435</v>
      </c>
      <c r="C187" s="175" t="s">
        <v>164</v>
      </c>
      <c r="D187" s="175" t="s">
        <v>163</v>
      </c>
      <c r="E187" s="175" t="s">
        <v>164</v>
      </c>
      <c r="F187" s="175" t="s">
        <v>345</v>
      </c>
      <c r="G187" s="175" t="s">
        <v>164</v>
      </c>
      <c r="H187" s="177">
        <v>19.6127</v>
      </c>
      <c r="I187" s="177">
        <v>19.6127</v>
      </c>
      <c r="J187" s="177"/>
      <c r="K187" s="177"/>
      <c r="L187" s="177"/>
      <c r="M187" s="177">
        <v>19.6127</v>
      </c>
      <c r="N187" s="177"/>
      <c r="O187" s="175"/>
      <c r="P187" s="175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="160" customFormat="1" ht="23.25" customHeight="1" outlineLevel="2" spans="1:26">
      <c r="A188" s="179" t="s">
        <v>427</v>
      </c>
      <c r="B188" s="175" t="s">
        <v>436</v>
      </c>
      <c r="C188" s="175" t="s">
        <v>266</v>
      </c>
      <c r="D188" s="175" t="s">
        <v>127</v>
      </c>
      <c r="E188" s="175" t="s">
        <v>128</v>
      </c>
      <c r="F188" s="175" t="s">
        <v>375</v>
      </c>
      <c r="G188" s="175" t="s">
        <v>279</v>
      </c>
      <c r="H188" s="177">
        <v>1.44</v>
      </c>
      <c r="I188" s="177">
        <v>1.44</v>
      </c>
      <c r="J188" s="177"/>
      <c r="K188" s="177"/>
      <c r="L188" s="177"/>
      <c r="M188" s="177">
        <v>1.44</v>
      </c>
      <c r="N188" s="177"/>
      <c r="O188" s="175"/>
      <c r="P188" s="175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="160" customFormat="1" ht="23.25" customHeight="1" outlineLevel="2" spans="1:26">
      <c r="A189" s="179" t="s">
        <v>427</v>
      </c>
      <c r="B189" s="175" t="s">
        <v>436</v>
      </c>
      <c r="C189" s="175" t="s">
        <v>266</v>
      </c>
      <c r="D189" s="175" t="s">
        <v>127</v>
      </c>
      <c r="E189" s="175" t="s">
        <v>128</v>
      </c>
      <c r="F189" s="175" t="s">
        <v>375</v>
      </c>
      <c r="G189" s="175" t="s">
        <v>279</v>
      </c>
      <c r="H189" s="177">
        <v>5.04</v>
      </c>
      <c r="I189" s="177">
        <v>5.04</v>
      </c>
      <c r="J189" s="177"/>
      <c r="K189" s="177"/>
      <c r="L189" s="177"/>
      <c r="M189" s="177">
        <v>5.04</v>
      </c>
      <c r="N189" s="177"/>
      <c r="O189" s="175"/>
      <c r="P189" s="175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="160" customFormat="1" ht="23.25" customHeight="1" outlineLevel="2" spans="1:26">
      <c r="A190" s="179" t="s">
        <v>427</v>
      </c>
      <c r="B190" s="175" t="s">
        <v>437</v>
      </c>
      <c r="C190" s="175" t="s">
        <v>353</v>
      </c>
      <c r="D190" s="175" t="s">
        <v>104</v>
      </c>
      <c r="E190" s="175" t="s">
        <v>105</v>
      </c>
      <c r="F190" s="175" t="s">
        <v>354</v>
      </c>
      <c r="G190" s="175" t="s">
        <v>277</v>
      </c>
      <c r="H190" s="177">
        <v>18.72</v>
      </c>
      <c r="I190" s="177">
        <v>18.72</v>
      </c>
      <c r="J190" s="177"/>
      <c r="K190" s="177"/>
      <c r="L190" s="177"/>
      <c r="M190" s="177">
        <v>18.72</v>
      </c>
      <c r="N190" s="177"/>
      <c r="O190" s="175"/>
      <c r="P190" s="175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ht="23.25" customHeight="1" outlineLevel="1" spans="1:26">
      <c r="A191" s="178" t="s">
        <v>62</v>
      </c>
      <c r="B191" s="175"/>
      <c r="C191" s="175"/>
      <c r="D191" s="175"/>
      <c r="E191" s="175"/>
      <c r="F191" s="175"/>
      <c r="G191" s="175"/>
      <c r="H191" s="177">
        <v>235.29</v>
      </c>
      <c r="I191" s="177">
        <v>235.29</v>
      </c>
      <c r="J191" s="177"/>
      <c r="K191" s="177"/>
      <c r="L191" s="177"/>
      <c r="M191" s="177">
        <v>235.29</v>
      </c>
      <c r="N191" s="177"/>
      <c r="O191" s="175"/>
      <c r="P191" s="175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="160" customFormat="1" ht="23.25" customHeight="1" outlineLevel="2" spans="1:26">
      <c r="A192" s="179" t="s">
        <v>438</v>
      </c>
      <c r="B192" s="175" t="s">
        <v>439</v>
      </c>
      <c r="C192" s="175" t="s">
        <v>321</v>
      </c>
      <c r="D192" s="175" t="s">
        <v>127</v>
      </c>
      <c r="E192" s="175" t="s">
        <v>128</v>
      </c>
      <c r="F192" s="175" t="s">
        <v>319</v>
      </c>
      <c r="G192" s="175" t="s">
        <v>219</v>
      </c>
      <c r="H192" s="177">
        <v>73.5859</v>
      </c>
      <c r="I192" s="177">
        <v>73.5859</v>
      </c>
      <c r="J192" s="177"/>
      <c r="K192" s="177"/>
      <c r="L192" s="177"/>
      <c r="M192" s="177">
        <v>73.5859</v>
      </c>
      <c r="N192" s="177"/>
      <c r="O192" s="175"/>
      <c r="P192" s="175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="160" customFormat="1" ht="23.25" customHeight="1" outlineLevel="2" spans="1:26">
      <c r="A193" s="179" t="s">
        <v>438</v>
      </c>
      <c r="B193" s="175" t="s">
        <v>440</v>
      </c>
      <c r="C193" s="175" t="s">
        <v>369</v>
      </c>
      <c r="D193" s="175" t="s">
        <v>127</v>
      </c>
      <c r="E193" s="175" t="s">
        <v>128</v>
      </c>
      <c r="F193" s="175" t="s">
        <v>322</v>
      </c>
      <c r="G193" s="175" t="s">
        <v>222</v>
      </c>
      <c r="H193" s="177">
        <v>11.64</v>
      </c>
      <c r="I193" s="177">
        <v>11.64</v>
      </c>
      <c r="J193" s="177"/>
      <c r="K193" s="177"/>
      <c r="L193" s="177"/>
      <c r="M193" s="177">
        <v>11.64</v>
      </c>
      <c r="N193" s="177"/>
      <c r="O193" s="175"/>
      <c r="P193" s="175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="160" customFormat="1" ht="23.25" customHeight="1" outlineLevel="2" spans="1:26">
      <c r="A194" s="179" t="s">
        <v>438</v>
      </c>
      <c r="B194" s="175" t="s">
        <v>439</v>
      </c>
      <c r="C194" s="175" t="s">
        <v>321</v>
      </c>
      <c r="D194" s="175" t="s">
        <v>127</v>
      </c>
      <c r="E194" s="175" t="s">
        <v>128</v>
      </c>
      <c r="F194" s="175" t="s">
        <v>322</v>
      </c>
      <c r="G194" s="175" t="s">
        <v>222</v>
      </c>
      <c r="H194" s="177">
        <v>6.3924</v>
      </c>
      <c r="I194" s="177">
        <v>6.3924</v>
      </c>
      <c r="J194" s="177"/>
      <c r="K194" s="177"/>
      <c r="L194" s="177"/>
      <c r="M194" s="177">
        <v>6.3924</v>
      </c>
      <c r="N194" s="177"/>
      <c r="O194" s="175"/>
      <c r="P194" s="175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="160" customFormat="1" ht="23.25" customHeight="1" outlineLevel="2" spans="1:26">
      <c r="A195" s="179" t="s">
        <v>438</v>
      </c>
      <c r="B195" s="175" t="s">
        <v>439</v>
      </c>
      <c r="C195" s="175" t="s">
        <v>321</v>
      </c>
      <c r="D195" s="175" t="s">
        <v>127</v>
      </c>
      <c r="E195" s="175" t="s">
        <v>128</v>
      </c>
      <c r="F195" s="175" t="s">
        <v>326</v>
      </c>
      <c r="G195" s="175" t="s">
        <v>228</v>
      </c>
      <c r="H195" s="177">
        <v>6.1322</v>
      </c>
      <c r="I195" s="177">
        <v>6.1322</v>
      </c>
      <c r="J195" s="177"/>
      <c r="K195" s="177"/>
      <c r="L195" s="177"/>
      <c r="M195" s="177">
        <v>6.1322</v>
      </c>
      <c r="N195" s="177"/>
      <c r="O195" s="175"/>
      <c r="P195" s="175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="160" customFormat="1" ht="23.25" customHeight="1" outlineLevel="2" spans="1:26">
      <c r="A196" s="179" t="s">
        <v>438</v>
      </c>
      <c r="B196" s="175" t="s">
        <v>439</v>
      </c>
      <c r="C196" s="175" t="s">
        <v>321</v>
      </c>
      <c r="D196" s="175" t="s">
        <v>127</v>
      </c>
      <c r="E196" s="175" t="s">
        <v>128</v>
      </c>
      <c r="F196" s="175" t="s">
        <v>326</v>
      </c>
      <c r="G196" s="175" t="s">
        <v>228</v>
      </c>
      <c r="H196" s="177">
        <v>31.1676</v>
      </c>
      <c r="I196" s="177">
        <v>31.1676</v>
      </c>
      <c r="J196" s="177"/>
      <c r="K196" s="177"/>
      <c r="L196" s="177"/>
      <c r="M196" s="177">
        <v>31.1676</v>
      </c>
      <c r="N196" s="177"/>
      <c r="O196" s="175"/>
      <c r="P196" s="175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="160" customFormat="1" ht="23.25" customHeight="1" outlineLevel="2" spans="1:26">
      <c r="A197" s="179" t="s">
        <v>438</v>
      </c>
      <c r="B197" s="175" t="s">
        <v>441</v>
      </c>
      <c r="C197" s="175" t="s">
        <v>330</v>
      </c>
      <c r="D197" s="175" t="s">
        <v>127</v>
      </c>
      <c r="E197" s="175" t="s">
        <v>128</v>
      </c>
      <c r="F197" s="175" t="s">
        <v>326</v>
      </c>
      <c r="G197" s="175" t="s">
        <v>228</v>
      </c>
      <c r="H197" s="177">
        <v>8.9418</v>
      </c>
      <c r="I197" s="177">
        <v>8.9418</v>
      </c>
      <c r="J197" s="177"/>
      <c r="K197" s="177"/>
      <c r="L197" s="177"/>
      <c r="M197" s="177">
        <v>8.9418</v>
      </c>
      <c r="N197" s="177"/>
      <c r="O197" s="175"/>
      <c r="P197" s="175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="160" customFormat="1" ht="23.25" customHeight="1" outlineLevel="2" spans="1:26">
      <c r="A198" s="179" t="s">
        <v>438</v>
      </c>
      <c r="B198" s="175" t="s">
        <v>439</v>
      </c>
      <c r="C198" s="175" t="s">
        <v>321</v>
      </c>
      <c r="D198" s="175" t="s">
        <v>127</v>
      </c>
      <c r="E198" s="175" t="s">
        <v>128</v>
      </c>
      <c r="F198" s="175" t="s">
        <v>326</v>
      </c>
      <c r="G198" s="175" t="s">
        <v>228</v>
      </c>
      <c r="H198" s="177">
        <v>31.90848</v>
      </c>
      <c r="I198" s="177">
        <v>31.90848</v>
      </c>
      <c r="J198" s="177"/>
      <c r="K198" s="177"/>
      <c r="L198" s="177"/>
      <c r="M198" s="177">
        <v>31.90848</v>
      </c>
      <c r="N198" s="177"/>
      <c r="O198" s="175"/>
      <c r="P198" s="175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="160" customFormat="1" ht="23.25" customHeight="1" outlineLevel="2" spans="1:26">
      <c r="A199" s="179" t="s">
        <v>438</v>
      </c>
      <c r="B199" s="175" t="s">
        <v>442</v>
      </c>
      <c r="C199" s="175" t="s">
        <v>221</v>
      </c>
      <c r="D199" s="175" t="s">
        <v>106</v>
      </c>
      <c r="E199" s="175" t="s">
        <v>107</v>
      </c>
      <c r="F199" s="175" t="s">
        <v>334</v>
      </c>
      <c r="G199" s="175" t="s">
        <v>231</v>
      </c>
      <c r="H199" s="177">
        <v>26.6621</v>
      </c>
      <c r="I199" s="177">
        <v>26.6621</v>
      </c>
      <c r="J199" s="177"/>
      <c r="K199" s="177"/>
      <c r="L199" s="177"/>
      <c r="M199" s="177">
        <v>26.6621</v>
      </c>
      <c r="N199" s="177"/>
      <c r="O199" s="175"/>
      <c r="P199" s="175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="160" customFormat="1" ht="23.25" customHeight="1" outlineLevel="2" spans="1:26">
      <c r="A200" s="179" t="s">
        <v>438</v>
      </c>
      <c r="B200" s="175" t="s">
        <v>443</v>
      </c>
      <c r="C200" s="175" t="s">
        <v>336</v>
      </c>
      <c r="D200" s="175" t="s">
        <v>106</v>
      </c>
      <c r="E200" s="175" t="s">
        <v>107</v>
      </c>
      <c r="F200" s="175" t="s">
        <v>334</v>
      </c>
      <c r="G200" s="175" t="s">
        <v>231</v>
      </c>
      <c r="H200" s="177">
        <v>0.672</v>
      </c>
      <c r="I200" s="177">
        <v>0.672</v>
      </c>
      <c r="J200" s="177"/>
      <c r="K200" s="177"/>
      <c r="L200" s="177"/>
      <c r="M200" s="177">
        <v>0.672</v>
      </c>
      <c r="N200" s="177"/>
      <c r="O200" s="175"/>
      <c r="P200" s="175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="160" customFormat="1" ht="23.25" customHeight="1" outlineLevel="2" spans="1:26">
      <c r="A201" s="179" t="s">
        <v>438</v>
      </c>
      <c r="B201" s="175" t="s">
        <v>442</v>
      </c>
      <c r="C201" s="175" t="s">
        <v>221</v>
      </c>
      <c r="D201" s="175" t="s">
        <v>153</v>
      </c>
      <c r="E201" s="175" t="s">
        <v>154</v>
      </c>
      <c r="F201" s="175" t="s">
        <v>340</v>
      </c>
      <c r="G201" s="175" t="s">
        <v>237</v>
      </c>
      <c r="H201" s="177">
        <v>8.0821</v>
      </c>
      <c r="I201" s="177">
        <v>8.0821</v>
      </c>
      <c r="J201" s="177"/>
      <c r="K201" s="177"/>
      <c r="L201" s="177"/>
      <c r="M201" s="177">
        <v>8.0821</v>
      </c>
      <c r="N201" s="177"/>
      <c r="O201" s="175"/>
      <c r="P201" s="175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="160" customFormat="1" ht="23.25" customHeight="1" outlineLevel="2" spans="1:26">
      <c r="A202" s="179" t="s">
        <v>438</v>
      </c>
      <c r="B202" s="175" t="s">
        <v>444</v>
      </c>
      <c r="C202" s="175" t="s">
        <v>156</v>
      </c>
      <c r="D202" s="175" t="s">
        <v>155</v>
      </c>
      <c r="E202" s="175" t="s">
        <v>156</v>
      </c>
      <c r="F202" s="175" t="s">
        <v>342</v>
      </c>
      <c r="G202" s="175" t="s">
        <v>240</v>
      </c>
      <c r="H202" s="177">
        <v>3.3214</v>
      </c>
      <c r="I202" s="177">
        <v>3.3214</v>
      </c>
      <c r="J202" s="177"/>
      <c r="K202" s="177"/>
      <c r="L202" s="177"/>
      <c r="M202" s="177">
        <v>3.3214</v>
      </c>
      <c r="N202" s="177"/>
      <c r="O202" s="175"/>
      <c r="P202" s="175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="160" customFormat="1" ht="23.25" customHeight="1" outlineLevel="2" spans="1:26">
      <c r="A203" s="179" t="s">
        <v>438</v>
      </c>
      <c r="B203" s="175" t="s">
        <v>444</v>
      </c>
      <c r="C203" s="175" t="s">
        <v>156</v>
      </c>
      <c r="D203" s="175" t="s">
        <v>155</v>
      </c>
      <c r="E203" s="175" t="s">
        <v>156</v>
      </c>
      <c r="F203" s="175" t="s">
        <v>342</v>
      </c>
      <c r="G203" s="175" t="s">
        <v>240</v>
      </c>
      <c r="H203" s="177">
        <v>0.181</v>
      </c>
      <c r="I203" s="177">
        <v>0.181</v>
      </c>
      <c r="J203" s="177"/>
      <c r="K203" s="177"/>
      <c r="L203" s="177"/>
      <c r="M203" s="177">
        <v>0.181</v>
      </c>
      <c r="N203" s="177"/>
      <c r="O203" s="175"/>
      <c r="P203" s="175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="160" customFormat="1" ht="23.25" customHeight="1" outlineLevel="2" spans="1:26">
      <c r="A204" s="179" t="s">
        <v>438</v>
      </c>
      <c r="B204" s="175" t="s">
        <v>442</v>
      </c>
      <c r="C204" s="175" t="s">
        <v>221</v>
      </c>
      <c r="D204" s="175" t="s">
        <v>157</v>
      </c>
      <c r="E204" s="175" t="s">
        <v>158</v>
      </c>
      <c r="F204" s="175" t="s">
        <v>343</v>
      </c>
      <c r="G204" s="175" t="s">
        <v>242</v>
      </c>
      <c r="H204" s="177">
        <v>0.3333</v>
      </c>
      <c r="I204" s="177">
        <v>0.3333</v>
      </c>
      <c r="J204" s="177"/>
      <c r="K204" s="177"/>
      <c r="L204" s="177"/>
      <c r="M204" s="177">
        <v>0.3333</v>
      </c>
      <c r="N204" s="177"/>
      <c r="O204" s="175"/>
      <c r="P204" s="175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="160" customFormat="1" ht="23.25" customHeight="1" outlineLevel="2" spans="1:26">
      <c r="A205" s="179" t="s">
        <v>438</v>
      </c>
      <c r="B205" s="175" t="s">
        <v>442</v>
      </c>
      <c r="C205" s="175" t="s">
        <v>221</v>
      </c>
      <c r="D205" s="175" t="s">
        <v>112</v>
      </c>
      <c r="E205" s="175" t="s">
        <v>111</v>
      </c>
      <c r="F205" s="175" t="s">
        <v>343</v>
      </c>
      <c r="G205" s="175" t="s">
        <v>242</v>
      </c>
      <c r="H205" s="177">
        <v>1.1665</v>
      </c>
      <c r="I205" s="177">
        <v>1.1665</v>
      </c>
      <c r="J205" s="177"/>
      <c r="K205" s="177"/>
      <c r="L205" s="177"/>
      <c r="M205" s="177">
        <v>1.1665</v>
      </c>
      <c r="N205" s="177"/>
      <c r="O205" s="175"/>
      <c r="P205" s="175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="160" customFormat="1" ht="23.25" customHeight="1" outlineLevel="2" spans="1:26">
      <c r="A206" s="179" t="s">
        <v>438</v>
      </c>
      <c r="B206" s="175" t="s">
        <v>442</v>
      </c>
      <c r="C206" s="175" t="s">
        <v>221</v>
      </c>
      <c r="D206" s="175" t="s">
        <v>157</v>
      </c>
      <c r="E206" s="175" t="s">
        <v>158</v>
      </c>
      <c r="F206" s="175" t="s">
        <v>343</v>
      </c>
      <c r="G206" s="175" t="s">
        <v>242</v>
      </c>
      <c r="H206" s="177">
        <v>0.51604</v>
      </c>
      <c r="I206" s="177">
        <v>0.51604</v>
      </c>
      <c r="J206" s="177"/>
      <c r="K206" s="177"/>
      <c r="L206" s="177"/>
      <c r="M206" s="177">
        <v>0.51604</v>
      </c>
      <c r="N206" s="177"/>
      <c r="O206" s="175"/>
      <c r="P206" s="175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="160" customFormat="1" ht="23.25" customHeight="1" outlineLevel="2" spans="1:26">
      <c r="A207" s="179" t="s">
        <v>438</v>
      </c>
      <c r="B207" s="175" t="s">
        <v>445</v>
      </c>
      <c r="C207" s="175" t="s">
        <v>164</v>
      </c>
      <c r="D207" s="175" t="s">
        <v>163</v>
      </c>
      <c r="E207" s="175" t="s">
        <v>164</v>
      </c>
      <c r="F207" s="175" t="s">
        <v>345</v>
      </c>
      <c r="G207" s="175" t="s">
        <v>164</v>
      </c>
      <c r="H207" s="177">
        <v>16.6638</v>
      </c>
      <c r="I207" s="177">
        <v>16.6638</v>
      </c>
      <c r="J207" s="177"/>
      <c r="K207" s="177"/>
      <c r="L207" s="177"/>
      <c r="M207" s="177">
        <v>16.6638</v>
      </c>
      <c r="N207" s="177"/>
      <c r="O207" s="175"/>
      <c r="P207" s="175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="160" customFormat="1" ht="23.25" customHeight="1" outlineLevel="2" spans="1:26">
      <c r="A208" s="179" t="s">
        <v>438</v>
      </c>
      <c r="B208" s="175" t="s">
        <v>446</v>
      </c>
      <c r="C208" s="175" t="s">
        <v>266</v>
      </c>
      <c r="D208" s="175" t="s">
        <v>127</v>
      </c>
      <c r="E208" s="175" t="s">
        <v>128</v>
      </c>
      <c r="F208" s="175" t="s">
        <v>375</v>
      </c>
      <c r="G208" s="175" t="s">
        <v>279</v>
      </c>
      <c r="H208" s="177">
        <v>0.24</v>
      </c>
      <c r="I208" s="177">
        <v>0.24</v>
      </c>
      <c r="J208" s="177"/>
      <c r="K208" s="177"/>
      <c r="L208" s="177"/>
      <c r="M208" s="177">
        <v>0.24</v>
      </c>
      <c r="N208" s="177"/>
      <c r="O208" s="175"/>
      <c r="P208" s="175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="160" customFormat="1" ht="23.25" customHeight="1" outlineLevel="2" spans="1:26">
      <c r="A209" s="179" t="s">
        <v>438</v>
      </c>
      <c r="B209" s="175" t="s">
        <v>446</v>
      </c>
      <c r="C209" s="175" t="s">
        <v>266</v>
      </c>
      <c r="D209" s="175" t="s">
        <v>127</v>
      </c>
      <c r="E209" s="175" t="s">
        <v>128</v>
      </c>
      <c r="F209" s="175" t="s">
        <v>375</v>
      </c>
      <c r="G209" s="175" t="s">
        <v>279</v>
      </c>
      <c r="H209" s="177">
        <v>6.24</v>
      </c>
      <c r="I209" s="177">
        <v>6.24</v>
      </c>
      <c r="J209" s="177"/>
      <c r="K209" s="177"/>
      <c r="L209" s="177"/>
      <c r="M209" s="177">
        <v>6.24</v>
      </c>
      <c r="N209" s="177"/>
      <c r="O209" s="175"/>
      <c r="P209" s="175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="160" customFormat="1" ht="23.25" customHeight="1" outlineLevel="2" spans="1:26">
      <c r="A210" s="179" t="s">
        <v>438</v>
      </c>
      <c r="B210" s="175" t="s">
        <v>447</v>
      </c>
      <c r="C210" s="175" t="s">
        <v>353</v>
      </c>
      <c r="D210" s="175" t="s">
        <v>104</v>
      </c>
      <c r="E210" s="175" t="s">
        <v>105</v>
      </c>
      <c r="F210" s="175" t="s">
        <v>354</v>
      </c>
      <c r="G210" s="175" t="s">
        <v>277</v>
      </c>
      <c r="H210" s="177">
        <v>1.44</v>
      </c>
      <c r="I210" s="177">
        <v>1.44</v>
      </c>
      <c r="J210" s="177"/>
      <c r="K210" s="177"/>
      <c r="L210" s="177"/>
      <c r="M210" s="177">
        <v>1.44</v>
      </c>
      <c r="N210" s="177"/>
      <c r="O210" s="175"/>
      <c r="P210" s="175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ht="23.25" customHeight="1" outlineLevel="1" spans="1:26">
      <c r="A211" s="178" t="s">
        <v>64</v>
      </c>
      <c r="B211" s="175"/>
      <c r="C211" s="175"/>
      <c r="D211" s="175"/>
      <c r="E211" s="175"/>
      <c r="F211" s="175"/>
      <c r="G211" s="175"/>
      <c r="H211" s="177">
        <v>39.62</v>
      </c>
      <c r="I211" s="177">
        <v>39.62</v>
      </c>
      <c r="J211" s="177"/>
      <c r="K211" s="177"/>
      <c r="L211" s="177"/>
      <c r="M211" s="177">
        <v>39.62</v>
      </c>
      <c r="N211" s="177"/>
      <c r="O211" s="175"/>
      <c r="P211" s="175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ht="23.25" customHeight="1" outlineLevel="2" spans="1:26">
      <c r="A212" s="179" t="s">
        <v>448</v>
      </c>
      <c r="B212" s="175" t="s">
        <v>449</v>
      </c>
      <c r="C212" s="175" t="s">
        <v>321</v>
      </c>
      <c r="D212" s="175" t="s">
        <v>119</v>
      </c>
      <c r="E212" s="175" t="s">
        <v>120</v>
      </c>
      <c r="F212" s="175" t="s">
        <v>319</v>
      </c>
      <c r="G212" s="175" t="s">
        <v>219</v>
      </c>
      <c r="H212" s="177">
        <v>12.6984</v>
      </c>
      <c r="I212" s="177">
        <v>12.6984</v>
      </c>
      <c r="J212" s="177"/>
      <c r="K212" s="177"/>
      <c r="L212" s="177"/>
      <c r="M212" s="177">
        <v>12.6984</v>
      </c>
      <c r="N212" s="177"/>
      <c r="O212" s="175"/>
      <c r="P212" s="175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ht="23.25" customHeight="1" outlineLevel="2" spans="1:26">
      <c r="A213" s="179" t="s">
        <v>448</v>
      </c>
      <c r="B213" s="175" t="s">
        <v>449</v>
      </c>
      <c r="C213" s="175" t="s">
        <v>321</v>
      </c>
      <c r="D213" s="175" t="s">
        <v>119</v>
      </c>
      <c r="E213" s="175" t="s">
        <v>120</v>
      </c>
      <c r="F213" s="175" t="s">
        <v>322</v>
      </c>
      <c r="G213" s="175" t="s">
        <v>222</v>
      </c>
      <c r="H213" s="177">
        <v>1.122</v>
      </c>
      <c r="I213" s="177">
        <v>1.122</v>
      </c>
      <c r="J213" s="177"/>
      <c r="K213" s="177"/>
      <c r="L213" s="177"/>
      <c r="M213" s="177">
        <v>1.122</v>
      </c>
      <c r="N213" s="177"/>
      <c r="O213" s="175"/>
      <c r="P213" s="175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ht="23.25" customHeight="1" outlineLevel="2" spans="1:26">
      <c r="A214" s="179" t="s">
        <v>448</v>
      </c>
      <c r="B214" s="175" t="s">
        <v>449</v>
      </c>
      <c r="C214" s="175" t="s">
        <v>321</v>
      </c>
      <c r="D214" s="175" t="s">
        <v>119</v>
      </c>
      <c r="E214" s="175" t="s">
        <v>120</v>
      </c>
      <c r="F214" s="175" t="s">
        <v>326</v>
      </c>
      <c r="G214" s="175" t="s">
        <v>228</v>
      </c>
      <c r="H214" s="177">
        <v>1.0582</v>
      </c>
      <c r="I214" s="177">
        <v>1.0582</v>
      </c>
      <c r="J214" s="177"/>
      <c r="K214" s="177"/>
      <c r="L214" s="177"/>
      <c r="M214" s="177">
        <v>1.0582</v>
      </c>
      <c r="N214" s="177"/>
      <c r="O214" s="175"/>
      <c r="P214" s="175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ht="23.25" customHeight="1" outlineLevel="2" spans="1:26">
      <c r="A215" s="179" t="s">
        <v>448</v>
      </c>
      <c r="B215" s="175" t="s">
        <v>449</v>
      </c>
      <c r="C215" s="175" t="s">
        <v>321</v>
      </c>
      <c r="D215" s="175" t="s">
        <v>119</v>
      </c>
      <c r="E215" s="175" t="s">
        <v>120</v>
      </c>
      <c r="F215" s="175" t="s">
        <v>326</v>
      </c>
      <c r="G215" s="175" t="s">
        <v>228</v>
      </c>
      <c r="H215" s="177">
        <v>6.168</v>
      </c>
      <c r="I215" s="177">
        <v>6.168</v>
      </c>
      <c r="J215" s="177"/>
      <c r="K215" s="177"/>
      <c r="L215" s="177"/>
      <c r="M215" s="177">
        <v>6.168</v>
      </c>
      <c r="N215" s="177"/>
      <c r="O215" s="175"/>
      <c r="P215" s="175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ht="23.25" customHeight="1" outlineLevel="2" spans="1:26">
      <c r="A216" s="179" t="s">
        <v>448</v>
      </c>
      <c r="B216" s="175" t="s">
        <v>450</v>
      </c>
      <c r="C216" s="175" t="s">
        <v>330</v>
      </c>
      <c r="D216" s="175" t="s">
        <v>119</v>
      </c>
      <c r="E216" s="175" t="s">
        <v>120</v>
      </c>
      <c r="F216" s="175" t="s">
        <v>326</v>
      </c>
      <c r="G216" s="175" t="s">
        <v>228</v>
      </c>
      <c r="H216" s="177">
        <v>1.719</v>
      </c>
      <c r="I216" s="177">
        <v>1.719</v>
      </c>
      <c r="J216" s="177"/>
      <c r="K216" s="177"/>
      <c r="L216" s="177"/>
      <c r="M216" s="177">
        <v>1.719</v>
      </c>
      <c r="N216" s="177"/>
      <c r="O216" s="175"/>
      <c r="P216" s="175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ht="23.25" customHeight="1" outlineLevel="2" spans="1:26">
      <c r="A217" s="179" t="s">
        <v>448</v>
      </c>
      <c r="B217" s="175" t="s">
        <v>449</v>
      </c>
      <c r="C217" s="175" t="s">
        <v>321</v>
      </c>
      <c r="D217" s="175" t="s">
        <v>119</v>
      </c>
      <c r="E217" s="175" t="s">
        <v>120</v>
      </c>
      <c r="F217" s="175" t="s">
        <v>326</v>
      </c>
      <c r="G217" s="175" t="s">
        <v>228</v>
      </c>
      <c r="H217" s="177">
        <v>6.3864</v>
      </c>
      <c r="I217" s="177">
        <v>6.3864</v>
      </c>
      <c r="J217" s="177"/>
      <c r="K217" s="177"/>
      <c r="L217" s="177"/>
      <c r="M217" s="177">
        <v>6.3864</v>
      </c>
      <c r="N217" s="177"/>
      <c r="O217" s="175"/>
      <c r="P217" s="175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ht="23.25" customHeight="1" outlineLevel="2" spans="1:26">
      <c r="A218" s="179" t="s">
        <v>448</v>
      </c>
      <c r="B218" s="175" t="s">
        <v>451</v>
      </c>
      <c r="C218" s="175" t="s">
        <v>221</v>
      </c>
      <c r="D218" s="175" t="s">
        <v>106</v>
      </c>
      <c r="E218" s="175" t="s">
        <v>107</v>
      </c>
      <c r="F218" s="175" t="s">
        <v>334</v>
      </c>
      <c r="G218" s="175" t="s">
        <v>231</v>
      </c>
      <c r="H218" s="177">
        <v>4.9394</v>
      </c>
      <c r="I218" s="177">
        <v>4.9394</v>
      </c>
      <c r="J218" s="177"/>
      <c r="K218" s="177"/>
      <c r="L218" s="177"/>
      <c r="M218" s="177">
        <v>4.9394</v>
      </c>
      <c r="N218" s="177"/>
      <c r="O218" s="175"/>
      <c r="P218" s="175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ht="23.25" customHeight="1" outlineLevel="2" spans="1:26">
      <c r="A219" s="179" t="s">
        <v>448</v>
      </c>
      <c r="B219" s="175" t="s">
        <v>451</v>
      </c>
      <c r="C219" s="175" t="s">
        <v>221</v>
      </c>
      <c r="D219" s="175" t="s">
        <v>153</v>
      </c>
      <c r="E219" s="175" t="s">
        <v>154</v>
      </c>
      <c r="F219" s="175" t="s">
        <v>340</v>
      </c>
      <c r="G219" s="175" t="s">
        <v>237</v>
      </c>
      <c r="H219" s="177">
        <v>1.4592</v>
      </c>
      <c r="I219" s="177">
        <v>1.4592</v>
      </c>
      <c r="J219" s="177"/>
      <c r="K219" s="177"/>
      <c r="L219" s="177"/>
      <c r="M219" s="177">
        <v>1.4592</v>
      </c>
      <c r="N219" s="177"/>
      <c r="O219" s="175"/>
      <c r="P219" s="175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ht="23.25" customHeight="1" outlineLevel="2" spans="1:26">
      <c r="A220" s="179" t="s">
        <v>448</v>
      </c>
      <c r="B220" s="175" t="s">
        <v>452</v>
      </c>
      <c r="C220" s="175" t="s">
        <v>156</v>
      </c>
      <c r="D220" s="175" t="s">
        <v>155</v>
      </c>
      <c r="E220" s="175" t="s">
        <v>156</v>
      </c>
      <c r="F220" s="175" t="s">
        <v>342</v>
      </c>
      <c r="G220" s="175" t="s">
        <v>240</v>
      </c>
      <c r="H220" s="177">
        <v>0.5997</v>
      </c>
      <c r="I220" s="177">
        <v>0.5997</v>
      </c>
      <c r="J220" s="177"/>
      <c r="K220" s="177"/>
      <c r="L220" s="177"/>
      <c r="M220" s="177">
        <v>0.5997</v>
      </c>
      <c r="N220" s="177"/>
      <c r="O220" s="175"/>
      <c r="P220" s="175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ht="23.25" customHeight="1" outlineLevel="2" spans="1:26">
      <c r="A221" s="179" t="s">
        <v>448</v>
      </c>
      <c r="B221" s="175" t="s">
        <v>451</v>
      </c>
      <c r="C221" s="175" t="s">
        <v>221</v>
      </c>
      <c r="D221" s="175" t="s">
        <v>157</v>
      </c>
      <c r="E221" s="175" t="s">
        <v>158</v>
      </c>
      <c r="F221" s="175" t="s">
        <v>343</v>
      </c>
      <c r="G221" s="175" t="s">
        <v>242</v>
      </c>
      <c r="H221" s="177">
        <v>0.0617</v>
      </c>
      <c r="I221" s="177">
        <v>0.0617</v>
      </c>
      <c r="J221" s="177"/>
      <c r="K221" s="177"/>
      <c r="L221" s="177"/>
      <c r="M221" s="177">
        <v>0.0617</v>
      </c>
      <c r="N221" s="177"/>
      <c r="O221" s="175"/>
      <c r="P221" s="175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ht="23.25" customHeight="1" outlineLevel="2" spans="1:26">
      <c r="A222" s="179" t="s">
        <v>448</v>
      </c>
      <c r="B222" s="175" t="s">
        <v>451</v>
      </c>
      <c r="C222" s="175" t="s">
        <v>221</v>
      </c>
      <c r="D222" s="175" t="s">
        <v>112</v>
      </c>
      <c r="E222" s="175" t="s">
        <v>111</v>
      </c>
      <c r="F222" s="175" t="s">
        <v>343</v>
      </c>
      <c r="G222" s="175" t="s">
        <v>242</v>
      </c>
      <c r="H222" s="177">
        <v>0.2161</v>
      </c>
      <c r="I222" s="177">
        <v>0.2161</v>
      </c>
      <c r="J222" s="177"/>
      <c r="K222" s="177"/>
      <c r="L222" s="177"/>
      <c r="M222" s="177">
        <v>0.2161</v>
      </c>
      <c r="N222" s="177"/>
      <c r="O222" s="175"/>
      <c r="P222" s="175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ht="23.25" customHeight="1" outlineLevel="2" spans="1:26">
      <c r="A223" s="179" t="s">
        <v>448</v>
      </c>
      <c r="B223" s="175" t="s">
        <v>451</v>
      </c>
      <c r="C223" s="175" t="s">
        <v>221</v>
      </c>
      <c r="D223" s="175" t="s">
        <v>157</v>
      </c>
      <c r="E223" s="175" t="s">
        <v>158</v>
      </c>
      <c r="F223" s="175" t="s">
        <v>343</v>
      </c>
      <c r="G223" s="175" t="s">
        <v>242</v>
      </c>
      <c r="H223" s="177">
        <v>0.1064</v>
      </c>
      <c r="I223" s="177">
        <v>0.1064</v>
      </c>
      <c r="J223" s="177"/>
      <c r="K223" s="177"/>
      <c r="L223" s="177"/>
      <c r="M223" s="177">
        <v>0.1064</v>
      </c>
      <c r="N223" s="177"/>
      <c r="O223" s="175"/>
      <c r="P223" s="175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ht="23.25" customHeight="1" outlineLevel="2" spans="1:26">
      <c r="A224" s="179" t="s">
        <v>448</v>
      </c>
      <c r="B224" s="175" t="s">
        <v>453</v>
      </c>
      <c r="C224" s="175" t="s">
        <v>164</v>
      </c>
      <c r="D224" s="175" t="s">
        <v>163</v>
      </c>
      <c r="E224" s="175" t="s">
        <v>164</v>
      </c>
      <c r="F224" s="175" t="s">
        <v>345</v>
      </c>
      <c r="G224" s="175" t="s">
        <v>164</v>
      </c>
      <c r="H224" s="177">
        <v>3.0871</v>
      </c>
      <c r="I224" s="177">
        <v>3.0871</v>
      </c>
      <c r="J224" s="177"/>
      <c r="K224" s="177"/>
      <c r="L224" s="177"/>
      <c r="M224" s="177">
        <v>3.0871</v>
      </c>
      <c r="N224" s="177"/>
      <c r="O224" s="175"/>
      <c r="P224" s="175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ht="23.25" customHeight="1" outlineLevel="1" spans="1:26">
      <c r="A225" s="178" t="s">
        <v>66</v>
      </c>
      <c r="B225" s="175"/>
      <c r="C225" s="175"/>
      <c r="D225" s="175"/>
      <c r="E225" s="175"/>
      <c r="F225" s="175"/>
      <c r="G225" s="175"/>
      <c r="H225" s="177">
        <v>356.39</v>
      </c>
      <c r="I225" s="177">
        <v>356.39</v>
      </c>
      <c r="J225" s="177"/>
      <c r="K225" s="177"/>
      <c r="L225" s="177"/>
      <c r="M225" s="177">
        <v>356.39</v>
      </c>
      <c r="N225" s="177"/>
      <c r="O225" s="175"/>
      <c r="P225" s="175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="160" customFormat="1" ht="23.25" customHeight="1" outlineLevel="2" spans="1:26">
      <c r="A226" s="179" t="s">
        <v>454</v>
      </c>
      <c r="B226" s="175" t="s">
        <v>455</v>
      </c>
      <c r="C226" s="175" t="s">
        <v>321</v>
      </c>
      <c r="D226" s="175" t="s">
        <v>127</v>
      </c>
      <c r="E226" s="175" t="s">
        <v>128</v>
      </c>
      <c r="F226" s="175" t="s">
        <v>319</v>
      </c>
      <c r="G226" s="175" t="s">
        <v>219</v>
      </c>
      <c r="H226" s="177">
        <v>108.4277</v>
      </c>
      <c r="I226" s="177">
        <v>108.4277</v>
      </c>
      <c r="J226" s="177"/>
      <c r="K226" s="177"/>
      <c r="L226" s="177"/>
      <c r="M226" s="177">
        <v>108.4277</v>
      </c>
      <c r="N226" s="177"/>
      <c r="O226" s="175"/>
      <c r="P226" s="175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="160" customFormat="1" ht="23.25" customHeight="1" outlineLevel="2" spans="1:26">
      <c r="A227" s="179" t="s">
        <v>454</v>
      </c>
      <c r="B227" s="175" t="s">
        <v>456</v>
      </c>
      <c r="C227" s="175" t="s">
        <v>369</v>
      </c>
      <c r="D227" s="175" t="s">
        <v>127</v>
      </c>
      <c r="E227" s="175" t="s">
        <v>128</v>
      </c>
      <c r="F227" s="175" t="s">
        <v>322</v>
      </c>
      <c r="G227" s="175" t="s">
        <v>222</v>
      </c>
      <c r="H227" s="177">
        <v>16.44</v>
      </c>
      <c r="I227" s="177">
        <v>16.44</v>
      </c>
      <c r="J227" s="177"/>
      <c r="K227" s="177"/>
      <c r="L227" s="177"/>
      <c r="M227" s="177">
        <v>16.44</v>
      </c>
      <c r="N227" s="177"/>
      <c r="O227" s="175"/>
      <c r="P227" s="175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="160" customFormat="1" ht="23.25" customHeight="1" outlineLevel="2" spans="1:26">
      <c r="A228" s="179" t="s">
        <v>454</v>
      </c>
      <c r="B228" s="175" t="s">
        <v>455</v>
      </c>
      <c r="C228" s="175" t="s">
        <v>321</v>
      </c>
      <c r="D228" s="175" t="s">
        <v>127</v>
      </c>
      <c r="E228" s="175" t="s">
        <v>128</v>
      </c>
      <c r="F228" s="175" t="s">
        <v>322</v>
      </c>
      <c r="G228" s="175" t="s">
        <v>222</v>
      </c>
      <c r="H228" s="177">
        <v>8.3366</v>
      </c>
      <c r="I228" s="177">
        <v>8.3366</v>
      </c>
      <c r="J228" s="177"/>
      <c r="K228" s="177"/>
      <c r="L228" s="177"/>
      <c r="M228" s="177">
        <v>8.3366</v>
      </c>
      <c r="N228" s="177"/>
      <c r="O228" s="175"/>
      <c r="P228" s="175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="160" customFormat="1" ht="23.25" customHeight="1" outlineLevel="2" spans="1:26">
      <c r="A229" s="179" t="s">
        <v>454</v>
      </c>
      <c r="B229" s="175" t="s">
        <v>455</v>
      </c>
      <c r="C229" s="175" t="s">
        <v>321</v>
      </c>
      <c r="D229" s="175" t="s">
        <v>127</v>
      </c>
      <c r="E229" s="175" t="s">
        <v>128</v>
      </c>
      <c r="F229" s="175" t="s">
        <v>326</v>
      </c>
      <c r="G229" s="175" t="s">
        <v>228</v>
      </c>
      <c r="H229" s="177">
        <v>9.0356</v>
      </c>
      <c r="I229" s="177">
        <v>9.0356</v>
      </c>
      <c r="J229" s="177"/>
      <c r="K229" s="177"/>
      <c r="L229" s="177"/>
      <c r="M229" s="177">
        <v>9.0356</v>
      </c>
      <c r="N229" s="177"/>
      <c r="O229" s="175"/>
      <c r="P229" s="175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="160" customFormat="1" ht="23.25" customHeight="1" outlineLevel="2" spans="1:26">
      <c r="A230" s="179" t="s">
        <v>454</v>
      </c>
      <c r="B230" s="175" t="s">
        <v>455</v>
      </c>
      <c r="C230" s="175" t="s">
        <v>321</v>
      </c>
      <c r="D230" s="175" t="s">
        <v>127</v>
      </c>
      <c r="E230" s="175" t="s">
        <v>128</v>
      </c>
      <c r="F230" s="175" t="s">
        <v>326</v>
      </c>
      <c r="G230" s="175" t="s">
        <v>228</v>
      </c>
      <c r="H230" s="177">
        <v>42.7128</v>
      </c>
      <c r="I230" s="177">
        <v>42.7128</v>
      </c>
      <c r="J230" s="177"/>
      <c r="K230" s="177"/>
      <c r="L230" s="177"/>
      <c r="M230" s="177">
        <v>42.7128</v>
      </c>
      <c r="N230" s="177"/>
      <c r="O230" s="175"/>
      <c r="P230" s="175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="160" customFormat="1" ht="23.25" customHeight="1" outlineLevel="2" spans="1:26">
      <c r="A231" s="179" t="s">
        <v>454</v>
      </c>
      <c r="B231" s="175" t="s">
        <v>457</v>
      </c>
      <c r="C231" s="175" t="s">
        <v>330</v>
      </c>
      <c r="D231" s="175" t="s">
        <v>127</v>
      </c>
      <c r="E231" s="175" t="s">
        <v>128</v>
      </c>
      <c r="F231" s="175" t="s">
        <v>326</v>
      </c>
      <c r="G231" s="175" t="s">
        <v>228</v>
      </c>
      <c r="H231" s="177">
        <v>11.9814</v>
      </c>
      <c r="I231" s="177">
        <v>11.9814</v>
      </c>
      <c r="J231" s="177"/>
      <c r="K231" s="177"/>
      <c r="L231" s="177"/>
      <c r="M231" s="177">
        <v>11.9814</v>
      </c>
      <c r="N231" s="177"/>
      <c r="O231" s="175"/>
      <c r="P231" s="175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="160" customFormat="1" ht="23.25" customHeight="1" outlineLevel="2" spans="1:26">
      <c r="A232" s="179" t="s">
        <v>454</v>
      </c>
      <c r="B232" s="175" t="s">
        <v>455</v>
      </c>
      <c r="C232" s="175" t="s">
        <v>321</v>
      </c>
      <c r="D232" s="175" t="s">
        <v>127</v>
      </c>
      <c r="E232" s="175" t="s">
        <v>128</v>
      </c>
      <c r="F232" s="175" t="s">
        <v>326</v>
      </c>
      <c r="G232" s="175" t="s">
        <v>228</v>
      </c>
      <c r="H232" s="177">
        <v>46.21776</v>
      </c>
      <c r="I232" s="177">
        <v>46.21776</v>
      </c>
      <c r="J232" s="177"/>
      <c r="K232" s="177"/>
      <c r="L232" s="177"/>
      <c r="M232" s="177">
        <v>46.21776</v>
      </c>
      <c r="N232" s="177"/>
      <c r="O232" s="175"/>
      <c r="P232" s="175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="160" customFormat="1" ht="23.25" customHeight="1" outlineLevel="2" spans="1:26">
      <c r="A233" s="179" t="s">
        <v>454</v>
      </c>
      <c r="B233" s="175" t="s">
        <v>458</v>
      </c>
      <c r="C233" s="175" t="s">
        <v>221</v>
      </c>
      <c r="D233" s="175" t="s">
        <v>106</v>
      </c>
      <c r="E233" s="175" t="s">
        <v>107</v>
      </c>
      <c r="F233" s="175" t="s">
        <v>334</v>
      </c>
      <c r="G233" s="175" t="s">
        <v>231</v>
      </c>
      <c r="H233" s="177">
        <v>38.1151</v>
      </c>
      <c r="I233" s="177">
        <v>38.1151</v>
      </c>
      <c r="J233" s="177"/>
      <c r="K233" s="177"/>
      <c r="L233" s="177"/>
      <c r="M233" s="177">
        <v>38.1151</v>
      </c>
      <c r="N233" s="177"/>
      <c r="O233" s="175"/>
      <c r="P233" s="175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="160" customFormat="1" ht="23.25" customHeight="1" outlineLevel="2" spans="1:26">
      <c r="A234" s="179" t="s">
        <v>454</v>
      </c>
      <c r="B234" s="175" t="s">
        <v>459</v>
      </c>
      <c r="C234" s="175" t="s">
        <v>336</v>
      </c>
      <c r="D234" s="175" t="s">
        <v>106</v>
      </c>
      <c r="E234" s="175" t="s">
        <v>107</v>
      </c>
      <c r="F234" s="175" t="s">
        <v>334</v>
      </c>
      <c r="G234" s="175" t="s">
        <v>231</v>
      </c>
      <c r="H234" s="177">
        <v>4.704</v>
      </c>
      <c r="I234" s="177">
        <v>4.704</v>
      </c>
      <c r="J234" s="177"/>
      <c r="K234" s="177"/>
      <c r="L234" s="177"/>
      <c r="M234" s="177">
        <v>4.704</v>
      </c>
      <c r="N234" s="177"/>
      <c r="O234" s="175"/>
      <c r="P234" s="175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="160" customFormat="1" ht="23.25" customHeight="1" outlineLevel="2" spans="1:26">
      <c r="A235" s="179" t="s">
        <v>454</v>
      </c>
      <c r="B235" s="175" t="s">
        <v>460</v>
      </c>
      <c r="C235" s="175" t="s">
        <v>338</v>
      </c>
      <c r="D235" s="175" t="s">
        <v>106</v>
      </c>
      <c r="E235" s="175" t="s">
        <v>107</v>
      </c>
      <c r="F235" s="175" t="s">
        <v>334</v>
      </c>
      <c r="G235" s="175" t="s">
        <v>231</v>
      </c>
      <c r="H235" s="177">
        <v>8.8155</v>
      </c>
      <c r="I235" s="177">
        <v>8.8155</v>
      </c>
      <c r="J235" s="177"/>
      <c r="K235" s="177"/>
      <c r="L235" s="177"/>
      <c r="M235" s="177">
        <v>8.8155</v>
      </c>
      <c r="N235" s="177"/>
      <c r="O235" s="175"/>
      <c r="P235" s="175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="160" customFormat="1" ht="23.25" customHeight="1" outlineLevel="2" spans="1:26">
      <c r="A236" s="179" t="s">
        <v>454</v>
      </c>
      <c r="B236" s="175" t="s">
        <v>458</v>
      </c>
      <c r="C236" s="175" t="s">
        <v>221</v>
      </c>
      <c r="D236" s="175" t="s">
        <v>153</v>
      </c>
      <c r="E236" s="175" t="s">
        <v>154</v>
      </c>
      <c r="F236" s="175" t="s">
        <v>340</v>
      </c>
      <c r="G236" s="175" t="s">
        <v>237</v>
      </c>
      <c r="H236" s="177">
        <v>11.6072</v>
      </c>
      <c r="I236" s="177">
        <v>11.6072</v>
      </c>
      <c r="J236" s="177"/>
      <c r="K236" s="177"/>
      <c r="L236" s="177"/>
      <c r="M236" s="177">
        <v>11.6072</v>
      </c>
      <c r="N236" s="177"/>
      <c r="O236" s="175"/>
      <c r="P236" s="175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="160" customFormat="1" ht="23.25" customHeight="1" outlineLevel="2" spans="1:26">
      <c r="A237" s="179" t="s">
        <v>454</v>
      </c>
      <c r="B237" s="175" t="s">
        <v>461</v>
      </c>
      <c r="C237" s="175" t="s">
        <v>156</v>
      </c>
      <c r="D237" s="175" t="s">
        <v>155</v>
      </c>
      <c r="E237" s="175" t="s">
        <v>156</v>
      </c>
      <c r="F237" s="175" t="s">
        <v>342</v>
      </c>
      <c r="G237" s="175" t="s">
        <v>240</v>
      </c>
      <c r="H237" s="177">
        <v>4.7701</v>
      </c>
      <c r="I237" s="177">
        <v>4.7701</v>
      </c>
      <c r="J237" s="177"/>
      <c r="K237" s="177"/>
      <c r="L237" s="177"/>
      <c r="M237" s="177">
        <v>4.7701</v>
      </c>
      <c r="N237" s="177"/>
      <c r="O237" s="175"/>
      <c r="P237" s="175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="160" customFormat="1" ht="23.25" customHeight="1" outlineLevel="2" spans="1:26">
      <c r="A238" s="179" t="s">
        <v>454</v>
      </c>
      <c r="B238" s="175" t="s">
        <v>461</v>
      </c>
      <c r="C238" s="175" t="s">
        <v>156</v>
      </c>
      <c r="D238" s="175" t="s">
        <v>155</v>
      </c>
      <c r="E238" s="175" t="s">
        <v>156</v>
      </c>
      <c r="F238" s="175" t="s">
        <v>342</v>
      </c>
      <c r="G238" s="175" t="s">
        <v>240</v>
      </c>
      <c r="H238" s="177">
        <v>1.9703</v>
      </c>
      <c r="I238" s="177">
        <v>1.9703</v>
      </c>
      <c r="J238" s="177"/>
      <c r="K238" s="177"/>
      <c r="L238" s="177"/>
      <c r="M238" s="177">
        <v>1.9703</v>
      </c>
      <c r="N238" s="177"/>
      <c r="O238" s="175"/>
      <c r="P238" s="175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="160" customFormat="1" ht="23.25" customHeight="1" outlineLevel="2" spans="1:26">
      <c r="A239" s="179" t="s">
        <v>454</v>
      </c>
      <c r="B239" s="175" t="s">
        <v>458</v>
      </c>
      <c r="C239" s="175" t="s">
        <v>221</v>
      </c>
      <c r="D239" s="175" t="s">
        <v>157</v>
      </c>
      <c r="E239" s="175" t="s">
        <v>158</v>
      </c>
      <c r="F239" s="175" t="s">
        <v>343</v>
      </c>
      <c r="G239" s="175" t="s">
        <v>242</v>
      </c>
      <c r="H239" s="177">
        <v>0.4764</v>
      </c>
      <c r="I239" s="177">
        <v>0.4764</v>
      </c>
      <c r="J239" s="177"/>
      <c r="K239" s="177"/>
      <c r="L239" s="177"/>
      <c r="M239" s="177">
        <v>0.4764</v>
      </c>
      <c r="N239" s="177"/>
      <c r="O239" s="175"/>
      <c r="P239" s="175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="160" customFormat="1" ht="23.25" customHeight="1" outlineLevel="2" spans="1:26">
      <c r="A240" s="179" t="s">
        <v>454</v>
      </c>
      <c r="B240" s="175" t="s">
        <v>458</v>
      </c>
      <c r="C240" s="175" t="s">
        <v>221</v>
      </c>
      <c r="D240" s="175" t="s">
        <v>112</v>
      </c>
      <c r="E240" s="175" t="s">
        <v>111</v>
      </c>
      <c r="F240" s="175" t="s">
        <v>343</v>
      </c>
      <c r="G240" s="175" t="s">
        <v>242</v>
      </c>
      <c r="H240" s="177">
        <v>1.6675</v>
      </c>
      <c r="I240" s="177">
        <v>1.6675</v>
      </c>
      <c r="J240" s="177"/>
      <c r="K240" s="177"/>
      <c r="L240" s="177"/>
      <c r="M240" s="177">
        <v>1.6675</v>
      </c>
      <c r="N240" s="177"/>
      <c r="O240" s="175"/>
      <c r="P240" s="175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="160" customFormat="1" ht="23.25" customHeight="1" outlineLevel="2" spans="1:26">
      <c r="A241" s="179" t="s">
        <v>454</v>
      </c>
      <c r="B241" s="175" t="s">
        <v>458</v>
      </c>
      <c r="C241" s="175" t="s">
        <v>221</v>
      </c>
      <c r="D241" s="175" t="s">
        <v>157</v>
      </c>
      <c r="E241" s="175" t="s">
        <v>158</v>
      </c>
      <c r="F241" s="175" t="s">
        <v>343</v>
      </c>
      <c r="G241" s="175" t="s">
        <v>242</v>
      </c>
      <c r="H241" s="177">
        <v>0.72884</v>
      </c>
      <c r="I241" s="177">
        <v>0.72884</v>
      </c>
      <c r="J241" s="177"/>
      <c r="K241" s="177"/>
      <c r="L241" s="177"/>
      <c r="M241" s="177">
        <v>0.72884</v>
      </c>
      <c r="N241" s="177"/>
      <c r="O241" s="175"/>
      <c r="P241" s="175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="160" customFormat="1" ht="23.25" customHeight="1" outlineLevel="2" spans="1:26">
      <c r="A242" s="179" t="s">
        <v>454</v>
      </c>
      <c r="B242" s="175" t="s">
        <v>462</v>
      </c>
      <c r="C242" s="175" t="s">
        <v>164</v>
      </c>
      <c r="D242" s="175" t="s">
        <v>163</v>
      </c>
      <c r="E242" s="175" t="s">
        <v>164</v>
      </c>
      <c r="F242" s="175" t="s">
        <v>345</v>
      </c>
      <c r="G242" s="175" t="s">
        <v>164</v>
      </c>
      <c r="H242" s="177">
        <v>23.8219</v>
      </c>
      <c r="I242" s="177">
        <v>23.8219</v>
      </c>
      <c r="J242" s="177"/>
      <c r="K242" s="177"/>
      <c r="L242" s="177"/>
      <c r="M242" s="177">
        <v>23.8219</v>
      </c>
      <c r="N242" s="177"/>
      <c r="O242" s="175"/>
      <c r="P242" s="175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="160" customFormat="1" ht="23.25" customHeight="1" outlineLevel="2" spans="1:26">
      <c r="A243" s="179" t="s">
        <v>454</v>
      </c>
      <c r="B243" s="175" t="s">
        <v>463</v>
      </c>
      <c r="C243" s="175" t="s">
        <v>266</v>
      </c>
      <c r="D243" s="175" t="s">
        <v>127</v>
      </c>
      <c r="E243" s="175" t="s">
        <v>128</v>
      </c>
      <c r="F243" s="175" t="s">
        <v>375</v>
      </c>
      <c r="G243" s="175" t="s">
        <v>279</v>
      </c>
      <c r="H243" s="177">
        <v>15.12</v>
      </c>
      <c r="I243" s="177">
        <v>15.12</v>
      </c>
      <c r="J243" s="177"/>
      <c r="K243" s="177"/>
      <c r="L243" s="177"/>
      <c r="M243" s="177">
        <v>15.12</v>
      </c>
      <c r="N243" s="177"/>
      <c r="O243" s="175"/>
      <c r="P243" s="175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="160" customFormat="1" ht="23.25" customHeight="1" outlineLevel="2" spans="1:26">
      <c r="A244" s="179" t="s">
        <v>454</v>
      </c>
      <c r="B244" s="175" t="s">
        <v>464</v>
      </c>
      <c r="C244" s="175" t="s">
        <v>353</v>
      </c>
      <c r="D244" s="175" t="s">
        <v>104</v>
      </c>
      <c r="E244" s="175" t="s">
        <v>105</v>
      </c>
      <c r="F244" s="175" t="s">
        <v>354</v>
      </c>
      <c r="G244" s="175" t="s">
        <v>277</v>
      </c>
      <c r="H244" s="177">
        <v>1.44</v>
      </c>
      <c r="I244" s="177">
        <v>1.44</v>
      </c>
      <c r="J244" s="177"/>
      <c r="K244" s="177"/>
      <c r="L244" s="177"/>
      <c r="M244" s="177">
        <v>1.44</v>
      </c>
      <c r="N244" s="177"/>
      <c r="O244" s="175"/>
      <c r="P244" s="175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ht="23.25" customHeight="1" outlineLevel="1" spans="1:26">
      <c r="A245" s="178" t="s">
        <v>68</v>
      </c>
      <c r="B245" s="175"/>
      <c r="C245" s="175"/>
      <c r="D245" s="175"/>
      <c r="E245" s="175"/>
      <c r="F245" s="175"/>
      <c r="G245" s="175"/>
      <c r="H245" s="177">
        <v>280.98</v>
      </c>
      <c r="I245" s="177">
        <v>280.98</v>
      </c>
      <c r="J245" s="177"/>
      <c r="K245" s="177"/>
      <c r="L245" s="177"/>
      <c r="M245" s="177">
        <v>280.98</v>
      </c>
      <c r="N245" s="177"/>
      <c r="O245" s="175"/>
      <c r="P245" s="175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="160" customFormat="1" ht="23.25" customHeight="1" outlineLevel="2" spans="1:26">
      <c r="A246" s="179" t="s">
        <v>465</v>
      </c>
      <c r="B246" s="175" t="s">
        <v>466</v>
      </c>
      <c r="C246" s="175" t="s">
        <v>321</v>
      </c>
      <c r="D246" s="175" t="s">
        <v>127</v>
      </c>
      <c r="E246" s="175" t="s">
        <v>128</v>
      </c>
      <c r="F246" s="175" t="s">
        <v>319</v>
      </c>
      <c r="G246" s="175" t="s">
        <v>219</v>
      </c>
      <c r="H246" s="177">
        <v>83.5049</v>
      </c>
      <c r="I246" s="177">
        <v>83.5049</v>
      </c>
      <c r="J246" s="177"/>
      <c r="K246" s="177"/>
      <c r="L246" s="177"/>
      <c r="M246" s="177">
        <v>83.5049</v>
      </c>
      <c r="N246" s="177"/>
      <c r="O246" s="175"/>
      <c r="P246" s="175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="160" customFormat="1" ht="23.25" customHeight="1" outlineLevel="2" spans="1:26">
      <c r="A247" s="179" t="s">
        <v>465</v>
      </c>
      <c r="B247" s="175" t="s">
        <v>467</v>
      </c>
      <c r="C247" s="175" t="s">
        <v>369</v>
      </c>
      <c r="D247" s="175" t="s">
        <v>127</v>
      </c>
      <c r="E247" s="175" t="s">
        <v>128</v>
      </c>
      <c r="F247" s="175" t="s">
        <v>322</v>
      </c>
      <c r="G247" s="175" t="s">
        <v>222</v>
      </c>
      <c r="H247" s="177">
        <v>13.8</v>
      </c>
      <c r="I247" s="177">
        <v>13.8</v>
      </c>
      <c r="J247" s="177"/>
      <c r="K247" s="177"/>
      <c r="L247" s="177"/>
      <c r="M247" s="177">
        <v>13.8</v>
      </c>
      <c r="N247" s="177"/>
      <c r="O247" s="175"/>
      <c r="P247" s="175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="160" customFormat="1" ht="23.25" customHeight="1" outlineLevel="2" spans="1:26">
      <c r="A248" s="179" t="s">
        <v>465</v>
      </c>
      <c r="B248" s="175" t="s">
        <v>466</v>
      </c>
      <c r="C248" s="175" t="s">
        <v>321</v>
      </c>
      <c r="D248" s="175" t="s">
        <v>127</v>
      </c>
      <c r="E248" s="175" t="s">
        <v>128</v>
      </c>
      <c r="F248" s="175" t="s">
        <v>322</v>
      </c>
      <c r="G248" s="175" t="s">
        <v>222</v>
      </c>
      <c r="H248" s="177">
        <v>7.098</v>
      </c>
      <c r="I248" s="177">
        <v>7.098</v>
      </c>
      <c r="J248" s="177"/>
      <c r="K248" s="177"/>
      <c r="L248" s="177"/>
      <c r="M248" s="177">
        <v>7.098</v>
      </c>
      <c r="N248" s="177"/>
      <c r="O248" s="175"/>
      <c r="P248" s="175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="160" customFormat="1" ht="23.25" customHeight="1" outlineLevel="2" spans="1:26">
      <c r="A249" s="179" t="s">
        <v>465</v>
      </c>
      <c r="B249" s="175" t="s">
        <v>466</v>
      </c>
      <c r="C249" s="175" t="s">
        <v>321</v>
      </c>
      <c r="D249" s="175" t="s">
        <v>127</v>
      </c>
      <c r="E249" s="175" t="s">
        <v>128</v>
      </c>
      <c r="F249" s="175" t="s">
        <v>326</v>
      </c>
      <c r="G249" s="175" t="s">
        <v>228</v>
      </c>
      <c r="H249" s="177">
        <v>6.9587</v>
      </c>
      <c r="I249" s="177">
        <v>6.9587</v>
      </c>
      <c r="J249" s="177"/>
      <c r="K249" s="177"/>
      <c r="L249" s="177"/>
      <c r="M249" s="177">
        <v>6.9587</v>
      </c>
      <c r="N249" s="177"/>
      <c r="O249" s="175"/>
      <c r="P249" s="175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="160" customFormat="1" ht="23.25" customHeight="1" outlineLevel="2" spans="1:26">
      <c r="A250" s="179" t="s">
        <v>465</v>
      </c>
      <c r="B250" s="175" t="s">
        <v>466</v>
      </c>
      <c r="C250" s="175" t="s">
        <v>321</v>
      </c>
      <c r="D250" s="175" t="s">
        <v>127</v>
      </c>
      <c r="E250" s="175" t="s">
        <v>128</v>
      </c>
      <c r="F250" s="175" t="s">
        <v>326</v>
      </c>
      <c r="G250" s="175" t="s">
        <v>228</v>
      </c>
      <c r="H250" s="177">
        <v>36.012</v>
      </c>
      <c r="I250" s="177">
        <v>36.012</v>
      </c>
      <c r="J250" s="177"/>
      <c r="K250" s="177"/>
      <c r="L250" s="177"/>
      <c r="M250" s="177">
        <v>36.012</v>
      </c>
      <c r="N250" s="177"/>
      <c r="O250" s="175"/>
      <c r="P250" s="175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="160" customFormat="1" ht="23.25" customHeight="1" outlineLevel="2" spans="1:26">
      <c r="A251" s="179" t="s">
        <v>465</v>
      </c>
      <c r="B251" s="175" t="s">
        <v>468</v>
      </c>
      <c r="C251" s="175" t="s">
        <v>330</v>
      </c>
      <c r="D251" s="175" t="s">
        <v>127</v>
      </c>
      <c r="E251" s="175" t="s">
        <v>128</v>
      </c>
      <c r="F251" s="175" t="s">
        <v>326</v>
      </c>
      <c r="G251" s="175" t="s">
        <v>228</v>
      </c>
      <c r="H251" s="177">
        <v>10.128</v>
      </c>
      <c r="I251" s="177">
        <v>10.128</v>
      </c>
      <c r="J251" s="177"/>
      <c r="K251" s="177"/>
      <c r="L251" s="177"/>
      <c r="M251" s="177">
        <v>10.128</v>
      </c>
      <c r="N251" s="177"/>
      <c r="O251" s="175"/>
      <c r="P251" s="175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="160" customFormat="1" ht="23.25" customHeight="1" outlineLevel="2" spans="1:26">
      <c r="A252" s="179" t="s">
        <v>465</v>
      </c>
      <c r="B252" s="175" t="s">
        <v>466</v>
      </c>
      <c r="C252" s="175" t="s">
        <v>321</v>
      </c>
      <c r="D252" s="175" t="s">
        <v>127</v>
      </c>
      <c r="E252" s="175" t="s">
        <v>128</v>
      </c>
      <c r="F252" s="175" t="s">
        <v>326</v>
      </c>
      <c r="G252" s="175" t="s">
        <v>228</v>
      </c>
      <c r="H252" s="177">
        <v>37.94376</v>
      </c>
      <c r="I252" s="177">
        <v>37.94376</v>
      </c>
      <c r="J252" s="177"/>
      <c r="K252" s="177"/>
      <c r="L252" s="177"/>
      <c r="M252" s="177">
        <v>37.94376</v>
      </c>
      <c r="N252" s="177"/>
      <c r="O252" s="175"/>
      <c r="P252" s="175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="160" customFormat="1" ht="23.25" customHeight="1" outlineLevel="2" spans="1:26">
      <c r="A253" s="179" t="s">
        <v>465</v>
      </c>
      <c r="B253" s="175" t="s">
        <v>469</v>
      </c>
      <c r="C253" s="175" t="s">
        <v>221</v>
      </c>
      <c r="D253" s="175" t="s">
        <v>106</v>
      </c>
      <c r="E253" s="175" t="s">
        <v>107</v>
      </c>
      <c r="F253" s="175" t="s">
        <v>334</v>
      </c>
      <c r="G253" s="175" t="s">
        <v>231</v>
      </c>
      <c r="H253" s="177">
        <v>30.6139</v>
      </c>
      <c r="I253" s="177">
        <v>30.6139</v>
      </c>
      <c r="J253" s="177"/>
      <c r="K253" s="177"/>
      <c r="L253" s="177"/>
      <c r="M253" s="177">
        <v>30.6139</v>
      </c>
      <c r="N253" s="177"/>
      <c r="O253" s="175"/>
      <c r="P253" s="175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="160" customFormat="1" ht="23.25" customHeight="1" outlineLevel="2" spans="1:26">
      <c r="A254" s="179" t="s">
        <v>465</v>
      </c>
      <c r="B254" s="175" t="s">
        <v>470</v>
      </c>
      <c r="C254" s="175" t="s">
        <v>336</v>
      </c>
      <c r="D254" s="175" t="s">
        <v>106</v>
      </c>
      <c r="E254" s="175" t="s">
        <v>107</v>
      </c>
      <c r="F254" s="175" t="s">
        <v>334</v>
      </c>
      <c r="G254" s="175" t="s">
        <v>231</v>
      </c>
      <c r="H254" s="177">
        <v>3.36</v>
      </c>
      <c r="I254" s="177">
        <v>3.36</v>
      </c>
      <c r="J254" s="177"/>
      <c r="K254" s="177"/>
      <c r="L254" s="177"/>
      <c r="M254" s="177">
        <v>3.36</v>
      </c>
      <c r="N254" s="177"/>
      <c r="O254" s="175"/>
      <c r="P254" s="175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="160" customFormat="1" ht="23.25" customHeight="1" outlineLevel="2" spans="1:26">
      <c r="A255" s="179" t="s">
        <v>465</v>
      </c>
      <c r="B255" s="175" t="s">
        <v>469</v>
      </c>
      <c r="C255" s="175" t="s">
        <v>221</v>
      </c>
      <c r="D255" s="175" t="s">
        <v>153</v>
      </c>
      <c r="E255" s="175" t="s">
        <v>154</v>
      </c>
      <c r="F255" s="175" t="s">
        <v>340</v>
      </c>
      <c r="G255" s="175" t="s">
        <v>237</v>
      </c>
      <c r="H255" s="177">
        <v>9.211</v>
      </c>
      <c r="I255" s="177">
        <v>9.211</v>
      </c>
      <c r="J255" s="177"/>
      <c r="K255" s="177"/>
      <c r="L255" s="177"/>
      <c r="M255" s="177">
        <v>9.211</v>
      </c>
      <c r="N255" s="177"/>
      <c r="O255" s="175"/>
      <c r="P255" s="175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="160" customFormat="1" ht="23.25" customHeight="1" outlineLevel="2" spans="1:26">
      <c r="A256" s="179" t="s">
        <v>465</v>
      </c>
      <c r="B256" s="175" t="s">
        <v>471</v>
      </c>
      <c r="C256" s="175" t="s">
        <v>156</v>
      </c>
      <c r="D256" s="175" t="s">
        <v>155</v>
      </c>
      <c r="E256" s="175" t="s">
        <v>156</v>
      </c>
      <c r="F256" s="175" t="s">
        <v>342</v>
      </c>
      <c r="G256" s="175" t="s">
        <v>240</v>
      </c>
      <c r="H256" s="177">
        <v>3.7853</v>
      </c>
      <c r="I256" s="177">
        <v>3.7853</v>
      </c>
      <c r="J256" s="177"/>
      <c r="K256" s="177"/>
      <c r="L256" s="177"/>
      <c r="M256" s="177">
        <v>3.7853</v>
      </c>
      <c r="N256" s="177"/>
      <c r="O256" s="175"/>
      <c r="P256" s="175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="160" customFormat="1" ht="23.25" customHeight="1" outlineLevel="2" spans="1:26">
      <c r="A257" s="179" t="s">
        <v>465</v>
      </c>
      <c r="B257" s="175" t="s">
        <v>471</v>
      </c>
      <c r="C257" s="175" t="s">
        <v>156</v>
      </c>
      <c r="D257" s="175" t="s">
        <v>155</v>
      </c>
      <c r="E257" s="175" t="s">
        <v>156</v>
      </c>
      <c r="F257" s="175" t="s">
        <v>342</v>
      </c>
      <c r="G257" s="175" t="s">
        <v>240</v>
      </c>
      <c r="H257" s="177">
        <v>1.2549</v>
      </c>
      <c r="I257" s="177">
        <v>1.2549</v>
      </c>
      <c r="J257" s="177"/>
      <c r="K257" s="177"/>
      <c r="L257" s="177"/>
      <c r="M257" s="177">
        <v>1.2549</v>
      </c>
      <c r="N257" s="177"/>
      <c r="O257" s="175"/>
      <c r="P257" s="175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="160" customFormat="1" ht="23.25" customHeight="1" outlineLevel="2" spans="1:26">
      <c r="A258" s="179" t="s">
        <v>465</v>
      </c>
      <c r="B258" s="175" t="s">
        <v>469</v>
      </c>
      <c r="C258" s="175" t="s">
        <v>221</v>
      </c>
      <c r="D258" s="175" t="s">
        <v>157</v>
      </c>
      <c r="E258" s="175" t="s">
        <v>158</v>
      </c>
      <c r="F258" s="175" t="s">
        <v>343</v>
      </c>
      <c r="G258" s="175" t="s">
        <v>242</v>
      </c>
      <c r="H258" s="177">
        <v>0.3827</v>
      </c>
      <c r="I258" s="177">
        <v>0.3827</v>
      </c>
      <c r="J258" s="177"/>
      <c r="K258" s="177"/>
      <c r="L258" s="177"/>
      <c r="M258" s="177">
        <v>0.3827</v>
      </c>
      <c r="N258" s="177"/>
      <c r="O258" s="175"/>
      <c r="P258" s="175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="160" customFormat="1" ht="23.25" customHeight="1" outlineLevel="2" spans="1:26">
      <c r="A259" s="179" t="s">
        <v>465</v>
      </c>
      <c r="B259" s="175" t="s">
        <v>469</v>
      </c>
      <c r="C259" s="175" t="s">
        <v>221</v>
      </c>
      <c r="D259" s="175" t="s">
        <v>112</v>
      </c>
      <c r="E259" s="175" t="s">
        <v>111</v>
      </c>
      <c r="F259" s="175" t="s">
        <v>343</v>
      </c>
      <c r="G259" s="175" t="s">
        <v>242</v>
      </c>
      <c r="H259" s="177">
        <v>1.3394</v>
      </c>
      <c r="I259" s="177">
        <v>1.3394</v>
      </c>
      <c r="J259" s="177"/>
      <c r="K259" s="177"/>
      <c r="L259" s="177"/>
      <c r="M259" s="177">
        <v>1.3394</v>
      </c>
      <c r="N259" s="177"/>
      <c r="O259" s="175"/>
      <c r="P259" s="175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="160" customFormat="1" ht="23.25" customHeight="1" outlineLevel="2" spans="1:26">
      <c r="A260" s="179" t="s">
        <v>465</v>
      </c>
      <c r="B260" s="175" t="s">
        <v>469</v>
      </c>
      <c r="C260" s="175" t="s">
        <v>221</v>
      </c>
      <c r="D260" s="175" t="s">
        <v>157</v>
      </c>
      <c r="E260" s="175" t="s">
        <v>158</v>
      </c>
      <c r="F260" s="175" t="s">
        <v>343</v>
      </c>
      <c r="G260" s="175" t="s">
        <v>242</v>
      </c>
      <c r="H260" s="177">
        <v>0.6118</v>
      </c>
      <c r="I260" s="177">
        <v>0.6118</v>
      </c>
      <c r="J260" s="177"/>
      <c r="K260" s="177"/>
      <c r="L260" s="177"/>
      <c r="M260" s="177">
        <v>0.6118</v>
      </c>
      <c r="N260" s="177"/>
      <c r="O260" s="175"/>
      <c r="P260" s="175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="160" customFormat="1" ht="23.25" customHeight="1" outlineLevel="2" spans="1:26">
      <c r="A261" s="179" t="s">
        <v>465</v>
      </c>
      <c r="B261" s="175" t="s">
        <v>472</v>
      </c>
      <c r="C261" s="175" t="s">
        <v>164</v>
      </c>
      <c r="D261" s="175" t="s">
        <v>163</v>
      </c>
      <c r="E261" s="175" t="s">
        <v>164</v>
      </c>
      <c r="F261" s="175" t="s">
        <v>345</v>
      </c>
      <c r="G261" s="175" t="s">
        <v>164</v>
      </c>
      <c r="H261" s="177">
        <v>19.1337</v>
      </c>
      <c r="I261" s="177">
        <v>19.1337</v>
      </c>
      <c r="J261" s="177"/>
      <c r="K261" s="177"/>
      <c r="L261" s="177"/>
      <c r="M261" s="177">
        <v>19.1337</v>
      </c>
      <c r="N261" s="177"/>
      <c r="O261" s="175"/>
      <c r="P261" s="175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="160" customFormat="1" ht="23.25" customHeight="1" outlineLevel="2" spans="1:26">
      <c r="A262" s="179" t="s">
        <v>465</v>
      </c>
      <c r="B262" s="175" t="s">
        <v>473</v>
      </c>
      <c r="C262" s="175" t="s">
        <v>266</v>
      </c>
      <c r="D262" s="175" t="s">
        <v>127</v>
      </c>
      <c r="E262" s="175" t="s">
        <v>128</v>
      </c>
      <c r="F262" s="175" t="s">
        <v>375</v>
      </c>
      <c r="G262" s="175" t="s">
        <v>279</v>
      </c>
      <c r="H262" s="177">
        <v>8.64</v>
      </c>
      <c r="I262" s="177">
        <v>8.64</v>
      </c>
      <c r="J262" s="177"/>
      <c r="K262" s="177"/>
      <c r="L262" s="177"/>
      <c r="M262" s="177">
        <v>8.64</v>
      </c>
      <c r="N262" s="177"/>
      <c r="O262" s="175"/>
      <c r="P262" s="175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="160" customFormat="1" ht="23.25" customHeight="1" outlineLevel="2" spans="1:26">
      <c r="A263" s="179" t="s">
        <v>465</v>
      </c>
      <c r="B263" s="175" t="s">
        <v>474</v>
      </c>
      <c r="C263" s="175" t="s">
        <v>353</v>
      </c>
      <c r="D263" s="175" t="s">
        <v>104</v>
      </c>
      <c r="E263" s="175" t="s">
        <v>105</v>
      </c>
      <c r="F263" s="175" t="s">
        <v>354</v>
      </c>
      <c r="G263" s="175" t="s">
        <v>277</v>
      </c>
      <c r="H263" s="177">
        <v>7.2</v>
      </c>
      <c r="I263" s="177">
        <v>7.2</v>
      </c>
      <c r="J263" s="177"/>
      <c r="K263" s="177"/>
      <c r="L263" s="177"/>
      <c r="M263" s="177">
        <v>7.2</v>
      </c>
      <c r="N263" s="177"/>
      <c r="O263" s="175"/>
      <c r="P263" s="175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ht="23.25" customHeight="1" outlineLevel="1" spans="1:26">
      <c r="A264" s="178" t="s">
        <v>70</v>
      </c>
      <c r="B264" s="175"/>
      <c r="C264" s="175"/>
      <c r="D264" s="175"/>
      <c r="E264" s="175"/>
      <c r="F264" s="175"/>
      <c r="G264" s="175"/>
      <c r="H264" s="177">
        <v>256.85</v>
      </c>
      <c r="I264" s="177">
        <v>256.85352</v>
      </c>
      <c r="J264" s="177"/>
      <c r="K264" s="177"/>
      <c r="L264" s="177"/>
      <c r="M264" s="177">
        <v>256.85352</v>
      </c>
      <c r="N264" s="177"/>
      <c r="O264" s="175"/>
      <c r="P264" s="175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="160" customFormat="1" ht="23.25" customHeight="1" outlineLevel="2" spans="1:26">
      <c r="A265" s="179" t="s">
        <v>475</v>
      </c>
      <c r="B265" s="175" t="s">
        <v>476</v>
      </c>
      <c r="C265" s="175" t="s">
        <v>321</v>
      </c>
      <c r="D265" s="175" t="s">
        <v>127</v>
      </c>
      <c r="E265" s="175" t="s">
        <v>128</v>
      </c>
      <c r="F265" s="175" t="s">
        <v>319</v>
      </c>
      <c r="G265" s="175" t="s">
        <v>219</v>
      </c>
      <c r="H265" s="177">
        <v>71.833</v>
      </c>
      <c r="I265" s="177">
        <v>71.833</v>
      </c>
      <c r="J265" s="177"/>
      <c r="K265" s="177"/>
      <c r="L265" s="177"/>
      <c r="M265" s="177">
        <v>71.833</v>
      </c>
      <c r="N265" s="177"/>
      <c r="O265" s="175"/>
      <c r="P265" s="175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="160" customFormat="1" ht="23.25" customHeight="1" outlineLevel="2" spans="1:26">
      <c r="A266" s="179" t="s">
        <v>475</v>
      </c>
      <c r="B266" s="175" t="s">
        <v>477</v>
      </c>
      <c r="C266" s="175" t="s">
        <v>369</v>
      </c>
      <c r="D266" s="175" t="s">
        <v>127</v>
      </c>
      <c r="E266" s="175" t="s">
        <v>128</v>
      </c>
      <c r="F266" s="175" t="s">
        <v>322</v>
      </c>
      <c r="G266" s="175" t="s">
        <v>222</v>
      </c>
      <c r="H266" s="177">
        <v>12</v>
      </c>
      <c r="I266" s="177">
        <v>12</v>
      </c>
      <c r="J266" s="177"/>
      <c r="K266" s="177"/>
      <c r="L266" s="177"/>
      <c r="M266" s="177">
        <v>12</v>
      </c>
      <c r="N266" s="177"/>
      <c r="O266" s="175"/>
      <c r="P266" s="175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="160" customFormat="1" ht="23.25" customHeight="1" outlineLevel="2" spans="1:26">
      <c r="A267" s="179" t="s">
        <v>475</v>
      </c>
      <c r="B267" s="175" t="s">
        <v>476</v>
      </c>
      <c r="C267" s="175" t="s">
        <v>321</v>
      </c>
      <c r="D267" s="175" t="s">
        <v>127</v>
      </c>
      <c r="E267" s="175" t="s">
        <v>128</v>
      </c>
      <c r="F267" s="175" t="s">
        <v>322</v>
      </c>
      <c r="G267" s="175" t="s">
        <v>222</v>
      </c>
      <c r="H267" s="177">
        <v>6.3552</v>
      </c>
      <c r="I267" s="177">
        <v>6.3552</v>
      </c>
      <c r="J267" s="177"/>
      <c r="K267" s="177"/>
      <c r="L267" s="177"/>
      <c r="M267" s="177">
        <v>6.3552</v>
      </c>
      <c r="N267" s="177"/>
      <c r="O267" s="175"/>
      <c r="P267" s="175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="160" customFormat="1" ht="23.25" customHeight="1" outlineLevel="2" spans="1:26">
      <c r="A268" s="179" t="s">
        <v>475</v>
      </c>
      <c r="B268" s="175" t="s">
        <v>476</v>
      </c>
      <c r="C268" s="175" t="s">
        <v>321</v>
      </c>
      <c r="D268" s="175" t="s">
        <v>127</v>
      </c>
      <c r="E268" s="175" t="s">
        <v>128</v>
      </c>
      <c r="F268" s="175" t="s">
        <v>326</v>
      </c>
      <c r="G268" s="175" t="s">
        <v>228</v>
      </c>
      <c r="H268" s="177">
        <v>5.9861</v>
      </c>
      <c r="I268" s="177">
        <v>5.9861</v>
      </c>
      <c r="J268" s="177"/>
      <c r="K268" s="177"/>
      <c r="L268" s="177"/>
      <c r="M268" s="177">
        <v>5.9861</v>
      </c>
      <c r="N268" s="177"/>
      <c r="O268" s="175"/>
      <c r="P268" s="175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="160" customFormat="1" ht="23.25" customHeight="1" outlineLevel="2" spans="1:26">
      <c r="A269" s="179" t="s">
        <v>475</v>
      </c>
      <c r="B269" s="175" t="s">
        <v>476</v>
      </c>
      <c r="C269" s="175" t="s">
        <v>321</v>
      </c>
      <c r="D269" s="175" t="s">
        <v>127</v>
      </c>
      <c r="E269" s="175" t="s">
        <v>128</v>
      </c>
      <c r="F269" s="175" t="s">
        <v>326</v>
      </c>
      <c r="G269" s="175" t="s">
        <v>228</v>
      </c>
      <c r="H269" s="177">
        <v>31.6128</v>
      </c>
      <c r="I269" s="177">
        <v>31.6128</v>
      </c>
      <c r="J269" s="177"/>
      <c r="K269" s="177"/>
      <c r="L269" s="177"/>
      <c r="M269" s="177">
        <v>31.6128</v>
      </c>
      <c r="N269" s="177"/>
      <c r="O269" s="175"/>
      <c r="P269" s="175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="160" customFormat="1" ht="23.25" customHeight="1" outlineLevel="2" spans="1:26">
      <c r="A270" s="179" t="s">
        <v>475</v>
      </c>
      <c r="B270" s="175" t="s">
        <v>478</v>
      </c>
      <c r="C270" s="175" t="s">
        <v>330</v>
      </c>
      <c r="D270" s="175" t="s">
        <v>127</v>
      </c>
      <c r="E270" s="175" t="s">
        <v>128</v>
      </c>
      <c r="F270" s="175" t="s">
        <v>326</v>
      </c>
      <c r="G270" s="175" t="s">
        <v>228</v>
      </c>
      <c r="H270" s="177">
        <v>8.94</v>
      </c>
      <c r="I270" s="177">
        <v>8.94</v>
      </c>
      <c r="J270" s="177"/>
      <c r="K270" s="177"/>
      <c r="L270" s="177"/>
      <c r="M270" s="177">
        <v>8.94</v>
      </c>
      <c r="N270" s="177"/>
      <c r="O270" s="175"/>
      <c r="P270" s="175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="160" customFormat="1" ht="23.25" customHeight="1" outlineLevel="2" spans="1:26">
      <c r="A271" s="179" t="s">
        <v>475</v>
      </c>
      <c r="B271" s="175" t="s">
        <v>476</v>
      </c>
      <c r="C271" s="175" t="s">
        <v>321</v>
      </c>
      <c r="D271" s="175" t="s">
        <v>127</v>
      </c>
      <c r="E271" s="175" t="s">
        <v>128</v>
      </c>
      <c r="F271" s="175" t="s">
        <v>326</v>
      </c>
      <c r="G271" s="175" t="s">
        <v>228</v>
      </c>
      <c r="H271" s="177">
        <v>32.92128</v>
      </c>
      <c r="I271" s="177">
        <v>32.92128</v>
      </c>
      <c r="J271" s="177"/>
      <c r="K271" s="177"/>
      <c r="L271" s="177"/>
      <c r="M271" s="177">
        <v>32.92128</v>
      </c>
      <c r="N271" s="177"/>
      <c r="O271" s="175"/>
      <c r="P271" s="175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="160" customFormat="1" ht="23.25" customHeight="1" outlineLevel="2" spans="1:26">
      <c r="A272" s="179" t="s">
        <v>475</v>
      </c>
      <c r="B272" s="175" t="s">
        <v>479</v>
      </c>
      <c r="C272" s="175" t="s">
        <v>221</v>
      </c>
      <c r="D272" s="175" t="s">
        <v>106</v>
      </c>
      <c r="E272" s="175" t="s">
        <v>107</v>
      </c>
      <c r="F272" s="175" t="s">
        <v>334</v>
      </c>
      <c r="G272" s="175" t="s">
        <v>231</v>
      </c>
      <c r="H272" s="177">
        <v>26.5819</v>
      </c>
      <c r="I272" s="177">
        <v>26.5819</v>
      </c>
      <c r="J272" s="177"/>
      <c r="K272" s="177"/>
      <c r="L272" s="177"/>
      <c r="M272" s="177">
        <v>26.5819</v>
      </c>
      <c r="N272" s="177"/>
      <c r="O272" s="175"/>
      <c r="P272" s="175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="160" customFormat="1" ht="23.25" customHeight="1" outlineLevel="2" spans="1:26">
      <c r="A273" s="179" t="s">
        <v>475</v>
      </c>
      <c r="B273" s="175" t="s">
        <v>480</v>
      </c>
      <c r="C273" s="175" t="s">
        <v>336</v>
      </c>
      <c r="D273" s="175" t="s">
        <v>106</v>
      </c>
      <c r="E273" s="175" t="s">
        <v>107</v>
      </c>
      <c r="F273" s="175" t="s">
        <v>334</v>
      </c>
      <c r="G273" s="175" t="s">
        <v>231</v>
      </c>
      <c r="H273" s="177">
        <v>6.72</v>
      </c>
      <c r="I273" s="177">
        <v>6.72</v>
      </c>
      <c r="J273" s="177"/>
      <c r="K273" s="177"/>
      <c r="L273" s="177"/>
      <c r="M273" s="177">
        <v>6.72</v>
      </c>
      <c r="N273" s="177"/>
      <c r="O273" s="175"/>
      <c r="P273" s="175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="160" customFormat="1" ht="23.25" customHeight="1" outlineLevel="2" spans="1:26">
      <c r="A274" s="179" t="s">
        <v>475</v>
      </c>
      <c r="B274" s="175" t="s">
        <v>481</v>
      </c>
      <c r="C274" s="175" t="s">
        <v>338</v>
      </c>
      <c r="D274" s="175" t="s">
        <v>106</v>
      </c>
      <c r="E274" s="175" t="s">
        <v>107</v>
      </c>
      <c r="F274" s="175" t="s">
        <v>334</v>
      </c>
      <c r="G274" s="175" t="s">
        <v>231</v>
      </c>
      <c r="H274" s="177">
        <v>0.33294</v>
      </c>
      <c r="I274" s="177">
        <v>0.33294</v>
      </c>
      <c r="J274" s="177"/>
      <c r="K274" s="177"/>
      <c r="L274" s="177"/>
      <c r="M274" s="177">
        <v>0.33294</v>
      </c>
      <c r="N274" s="177"/>
      <c r="O274" s="175"/>
      <c r="P274" s="175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="160" customFormat="1" ht="23.25" customHeight="1" outlineLevel="2" spans="1:26">
      <c r="A275" s="179" t="s">
        <v>475</v>
      </c>
      <c r="B275" s="175" t="s">
        <v>479</v>
      </c>
      <c r="C275" s="175" t="s">
        <v>221</v>
      </c>
      <c r="D275" s="175" t="s">
        <v>153</v>
      </c>
      <c r="E275" s="175" t="s">
        <v>154</v>
      </c>
      <c r="F275" s="175" t="s">
        <v>340</v>
      </c>
      <c r="G275" s="175" t="s">
        <v>237</v>
      </c>
      <c r="H275" s="177">
        <v>7.9825</v>
      </c>
      <c r="I275" s="177">
        <v>7.9825</v>
      </c>
      <c r="J275" s="177"/>
      <c r="K275" s="177"/>
      <c r="L275" s="177"/>
      <c r="M275" s="177">
        <v>7.9825</v>
      </c>
      <c r="N275" s="177"/>
      <c r="O275" s="175"/>
      <c r="P275" s="175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="160" customFormat="1" ht="23.25" customHeight="1" outlineLevel="2" spans="1:26">
      <c r="A276" s="179" t="s">
        <v>475</v>
      </c>
      <c r="B276" s="175" t="s">
        <v>482</v>
      </c>
      <c r="C276" s="175" t="s">
        <v>156</v>
      </c>
      <c r="D276" s="175" t="s">
        <v>155</v>
      </c>
      <c r="E276" s="175" t="s">
        <v>156</v>
      </c>
      <c r="F276" s="175" t="s">
        <v>342</v>
      </c>
      <c r="G276" s="175" t="s">
        <v>240</v>
      </c>
      <c r="H276" s="177">
        <v>3.2805</v>
      </c>
      <c r="I276" s="177">
        <v>3.2805</v>
      </c>
      <c r="J276" s="177"/>
      <c r="K276" s="177"/>
      <c r="L276" s="177"/>
      <c r="M276" s="177">
        <v>3.2805</v>
      </c>
      <c r="N276" s="177"/>
      <c r="O276" s="175"/>
      <c r="P276" s="175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="160" customFormat="1" ht="23.25" customHeight="1" outlineLevel="2" spans="1:26">
      <c r="A277" s="179" t="s">
        <v>475</v>
      </c>
      <c r="B277" s="175" t="s">
        <v>482</v>
      </c>
      <c r="C277" s="175" t="s">
        <v>156</v>
      </c>
      <c r="D277" s="175" t="s">
        <v>155</v>
      </c>
      <c r="E277" s="175" t="s">
        <v>156</v>
      </c>
      <c r="F277" s="175" t="s">
        <v>342</v>
      </c>
      <c r="G277" s="175" t="s">
        <v>240</v>
      </c>
      <c r="H277" s="177">
        <v>2.0663</v>
      </c>
      <c r="I277" s="177">
        <v>2.0663</v>
      </c>
      <c r="J277" s="177"/>
      <c r="K277" s="177"/>
      <c r="L277" s="177"/>
      <c r="M277" s="177">
        <v>2.0663</v>
      </c>
      <c r="N277" s="177"/>
      <c r="O277" s="175"/>
      <c r="P277" s="175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="160" customFormat="1" ht="23.25" customHeight="1" outlineLevel="2" spans="1:26">
      <c r="A278" s="179" t="s">
        <v>475</v>
      </c>
      <c r="B278" s="175" t="s">
        <v>479</v>
      </c>
      <c r="C278" s="175" t="s">
        <v>221</v>
      </c>
      <c r="D278" s="175" t="s">
        <v>157</v>
      </c>
      <c r="E278" s="175" t="s">
        <v>158</v>
      </c>
      <c r="F278" s="175" t="s">
        <v>343</v>
      </c>
      <c r="G278" s="175" t="s">
        <v>242</v>
      </c>
      <c r="H278" s="177">
        <v>0.3323</v>
      </c>
      <c r="I278" s="177">
        <v>0.3323</v>
      </c>
      <c r="J278" s="177"/>
      <c r="K278" s="177"/>
      <c r="L278" s="177"/>
      <c r="M278" s="177">
        <v>0.3323</v>
      </c>
      <c r="N278" s="177"/>
      <c r="O278" s="175"/>
      <c r="P278" s="175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="160" customFormat="1" ht="23.25" customHeight="1" outlineLevel="2" spans="1:26">
      <c r="A279" s="179" t="s">
        <v>475</v>
      </c>
      <c r="B279" s="175" t="s">
        <v>479</v>
      </c>
      <c r="C279" s="175" t="s">
        <v>221</v>
      </c>
      <c r="D279" s="175" t="s">
        <v>112</v>
      </c>
      <c r="E279" s="175" t="s">
        <v>111</v>
      </c>
      <c r="F279" s="175" t="s">
        <v>343</v>
      </c>
      <c r="G279" s="175" t="s">
        <v>242</v>
      </c>
      <c r="H279" s="177">
        <v>1.163</v>
      </c>
      <c r="I279" s="177">
        <v>1.163</v>
      </c>
      <c r="J279" s="177"/>
      <c r="K279" s="177"/>
      <c r="L279" s="177"/>
      <c r="M279" s="177">
        <v>1.163</v>
      </c>
      <c r="N279" s="177"/>
      <c r="O279" s="175"/>
      <c r="P279" s="175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="160" customFormat="1" ht="23.25" customHeight="1" outlineLevel="2" spans="1:26">
      <c r="A280" s="179" t="s">
        <v>475</v>
      </c>
      <c r="B280" s="175" t="s">
        <v>479</v>
      </c>
      <c r="C280" s="175" t="s">
        <v>221</v>
      </c>
      <c r="D280" s="175" t="s">
        <v>157</v>
      </c>
      <c r="E280" s="175" t="s">
        <v>158</v>
      </c>
      <c r="F280" s="175" t="s">
        <v>343</v>
      </c>
      <c r="G280" s="175" t="s">
        <v>242</v>
      </c>
      <c r="H280" s="177">
        <v>0.532</v>
      </c>
      <c r="I280" s="177">
        <v>0.532</v>
      </c>
      <c r="J280" s="177"/>
      <c r="K280" s="177"/>
      <c r="L280" s="177"/>
      <c r="M280" s="177">
        <v>0.532</v>
      </c>
      <c r="N280" s="177"/>
      <c r="O280" s="175"/>
      <c r="P280" s="175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="160" customFormat="1" ht="23.25" customHeight="1" outlineLevel="2" spans="1:26">
      <c r="A281" s="179" t="s">
        <v>475</v>
      </c>
      <c r="B281" s="175" t="s">
        <v>483</v>
      </c>
      <c r="C281" s="175" t="s">
        <v>164</v>
      </c>
      <c r="D281" s="175" t="s">
        <v>163</v>
      </c>
      <c r="E281" s="175" t="s">
        <v>164</v>
      </c>
      <c r="F281" s="175" t="s">
        <v>345</v>
      </c>
      <c r="G281" s="175" t="s">
        <v>164</v>
      </c>
      <c r="H281" s="177">
        <v>16.6137</v>
      </c>
      <c r="I281" s="177">
        <v>16.6137</v>
      </c>
      <c r="J281" s="177"/>
      <c r="K281" s="177"/>
      <c r="L281" s="177"/>
      <c r="M281" s="177">
        <v>16.6137</v>
      </c>
      <c r="N281" s="177"/>
      <c r="O281" s="175"/>
      <c r="P281" s="175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="160" customFormat="1" ht="23.25" customHeight="1" outlineLevel="2" spans="1:26">
      <c r="A282" s="179" t="s">
        <v>475</v>
      </c>
      <c r="B282" s="175" t="s">
        <v>484</v>
      </c>
      <c r="C282" s="175" t="s">
        <v>266</v>
      </c>
      <c r="D282" s="175" t="s">
        <v>127</v>
      </c>
      <c r="E282" s="175" t="s">
        <v>128</v>
      </c>
      <c r="F282" s="175" t="s">
        <v>375</v>
      </c>
      <c r="G282" s="175" t="s">
        <v>279</v>
      </c>
      <c r="H282" s="177">
        <v>7.2</v>
      </c>
      <c r="I282" s="177">
        <v>7.2</v>
      </c>
      <c r="J282" s="177"/>
      <c r="K282" s="177"/>
      <c r="L282" s="177"/>
      <c r="M282" s="177">
        <v>7.2</v>
      </c>
      <c r="N282" s="177"/>
      <c r="O282" s="175"/>
      <c r="P282" s="175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="160" customFormat="1" ht="23.25" customHeight="1" outlineLevel="2" spans="1:26">
      <c r="A283" s="179" t="s">
        <v>475</v>
      </c>
      <c r="B283" s="175" t="s">
        <v>485</v>
      </c>
      <c r="C283" s="175" t="s">
        <v>353</v>
      </c>
      <c r="D283" s="175" t="s">
        <v>104</v>
      </c>
      <c r="E283" s="175" t="s">
        <v>105</v>
      </c>
      <c r="F283" s="175" t="s">
        <v>354</v>
      </c>
      <c r="G283" s="175" t="s">
        <v>277</v>
      </c>
      <c r="H283" s="177">
        <v>14.4</v>
      </c>
      <c r="I283" s="177">
        <v>14.4</v>
      </c>
      <c r="J283" s="177"/>
      <c r="K283" s="177"/>
      <c r="L283" s="177"/>
      <c r="M283" s="177">
        <v>14.4</v>
      </c>
      <c r="N283" s="177"/>
      <c r="O283" s="175"/>
      <c r="P283" s="175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ht="23.25" customHeight="1" outlineLevel="1" spans="1:26">
      <c r="A284" s="178" t="s">
        <v>72</v>
      </c>
      <c r="B284" s="175"/>
      <c r="C284" s="175"/>
      <c r="D284" s="175"/>
      <c r="E284" s="175"/>
      <c r="F284" s="175"/>
      <c r="G284" s="175"/>
      <c r="H284" s="177">
        <v>168.52</v>
      </c>
      <c r="I284" s="177">
        <v>168.5269</v>
      </c>
      <c r="J284" s="177"/>
      <c r="K284" s="177"/>
      <c r="L284" s="177"/>
      <c r="M284" s="177">
        <v>168.5269</v>
      </c>
      <c r="N284" s="177"/>
      <c r="O284" s="175"/>
      <c r="P284" s="175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="160" customFormat="1" ht="23.25" customHeight="1" outlineLevel="2" spans="1:26">
      <c r="A285" s="179" t="s">
        <v>486</v>
      </c>
      <c r="B285" s="175" t="s">
        <v>487</v>
      </c>
      <c r="C285" s="175" t="s">
        <v>321</v>
      </c>
      <c r="D285" s="175" t="s">
        <v>127</v>
      </c>
      <c r="E285" s="175" t="s">
        <v>128</v>
      </c>
      <c r="F285" s="175" t="s">
        <v>319</v>
      </c>
      <c r="G285" s="175" t="s">
        <v>219</v>
      </c>
      <c r="H285" s="177">
        <v>48.2093</v>
      </c>
      <c r="I285" s="177">
        <v>48.2093</v>
      </c>
      <c r="J285" s="177"/>
      <c r="K285" s="177"/>
      <c r="L285" s="177"/>
      <c r="M285" s="177">
        <v>48.2093</v>
      </c>
      <c r="N285" s="177"/>
      <c r="O285" s="175"/>
      <c r="P285" s="175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="160" customFormat="1" ht="23.25" customHeight="1" outlineLevel="2" spans="1:26">
      <c r="A286" s="179" t="s">
        <v>486</v>
      </c>
      <c r="B286" s="175" t="s">
        <v>488</v>
      </c>
      <c r="C286" s="175" t="s">
        <v>369</v>
      </c>
      <c r="D286" s="175" t="s">
        <v>127</v>
      </c>
      <c r="E286" s="175" t="s">
        <v>128</v>
      </c>
      <c r="F286" s="175" t="s">
        <v>322</v>
      </c>
      <c r="G286" s="175" t="s">
        <v>222</v>
      </c>
      <c r="H286" s="177">
        <v>8.16</v>
      </c>
      <c r="I286" s="177">
        <v>8.16</v>
      </c>
      <c r="J286" s="177"/>
      <c r="K286" s="177"/>
      <c r="L286" s="177"/>
      <c r="M286" s="177">
        <v>8.16</v>
      </c>
      <c r="N286" s="177"/>
      <c r="O286" s="175"/>
      <c r="P286" s="175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="160" customFormat="1" ht="23.25" customHeight="1" outlineLevel="2" spans="1:26">
      <c r="A287" s="179" t="s">
        <v>486</v>
      </c>
      <c r="B287" s="175" t="s">
        <v>487</v>
      </c>
      <c r="C287" s="175" t="s">
        <v>321</v>
      </c>
      <c r="D287" s="175" t="s">
        <v>127</v>
      </c>
      <c r="E287" s="175" t="s">
        <v>128</v>
      </c>
      <c r="F287" s="175" t="s">
        <v>322</v>
      </c>
      <c r="G287" s="175" t="s">
        <v>222</v>
      </c>
      <c r="H287" s="177">
        <v>4.2336</v>
      </c>
      <c r="I287" s="177">
        <v>4.2336</v>
      </c>
      <c r="J287" s="177"/>
      <c r="K287" s="177"/>
      <c r="L287" s="177"/>
      <c r="M287" s="177">
        <v>4.2336</v>
      </c>
      <c r="N287" s="177"/>
      <c r="O287" s="175"/>
      <c r="P287" s="175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="160" customFormat="1" ht="23.25" customHeight="1" outlineLevel="2" spans="1:26">
      <c r="A288" s="179" t="s">
        <v>486</v>
      </c>
      <c r="B288" s="175" t="s">
        <v>487</v>
      </c>
      <c r="C288" s="175" t="s">
        <v>321</v>
      </c>
      <c r="D288" s="175" t="s">
        <v>127</v>
      </c>
      <c r="E288" s="175" t="s">
        <v>128</v>
      </c>
      <c r="F288" s="175" t="s">
        <v>326</v>
      </c>
      <c r="G288" s="175" t="s">
        <v>228</v>
      </c>
      <c r="H288" s="177">
        <v>4.0174</v>
      </c>
      <c r="I288" s="177">
        <v>4.0174</v>
      </c>
      <c r="J288" s="177"/>
      <c r="K288" s="177"/>
      <c r="L288" s="177"/>
      <c r="M288" s="177">
        <v>4.0174</v>
      </c>
      <c r="N288" s="177"/>
      <c r="O288" s="175"/>
      <c r="P288" s="175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="160" customFormat="1" ht="23.25" customHeight="1" outlineLevel="2" spans="1:26">
      <c r="A289" s="179" t="s">
        <v>486</v>
      </c>
      <c r="B289" s="175" t="s">
        <v>487</v>
      </c>
      <c r="C289" s="175" t="s">
        <v>321</v>
      </c>
      <c r="D289" s="175" t="s">
        <v>127</v>
      </c>
      <c r="E289" s="175" t="s">
        <v>128</v>
      </c>
      <c r="F289" s="175" t="s">
        <v>326</v>
      </c>
      <c r="G289" s="175" t="s">
        <v>228</v>
      </c>
      <c r="H289" s="177">
        <v>20.9472</v>
      </c>
      <c r="I289" s="177">
        <v>20.9472</v>
      </c>
      <c r="J289" s="177"/>
      <c r="K289" s="177"/>
      <c r="L289" s="177"/>
      <c r="M289" s="177">
        <v>20.9472</v>
      </c>
      <c r="N289" s="177"/>
      <c r="O289" s="175"/>
      <c r="P289" s="175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="160" customFormat="1" ht="23.25" customHeight="1" outlineLevel="2" spans="1:26">
      <c r="A290" s="179" t="s">
        <v>486</v>
      </c>
      <c r="B290" s="175" t="s">
        <v>489</v>
      </c>
      <c r="C290" s="175" t="s">
        <v>330</v>
      </c>
      <c r="D290" s="175" t="s">
        <v>127</v>
      </c>
      <c r="E290" s="175" t="s">
        <v>128</v>
      </c>
      <c r="F290" s="175" t="s">
        <v>326</v>
      </c>
      <c r="G290" s="175" t="s">
        <v>228</v>
      </c>
      <c r="H290" s="177">
        <v>5.856</v>
      </c>
      <c r="I290" s="177">
        <v>5.856</v>
      </c>
      <c r="J290" s="177"/>
      <c r="K290" s="177"/>
      <c r="L290" s="177"/>
      <c r="M290" s="177">
        <v>5.856</v>
      </c>
      <c r="N290" s="177"/>
      <c r="O290" s="175"/>
      <c r="P290" s="175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="160" customFormat="1" ht="23.25" customHeight="1" outlineLevel="2" spans="1:26">
      <c r="A291" s="179" t="s">
        <v>486</v>
      </c>
      <c r="B291" s="175" t="s">
        <v>487</v>
      </c>
      <c r="C291" s="175" t="s">
        <v>321</v>
      </c>
      <c r="D291" s="175" t="s">
        <v>127</v>
      </c>
      <c r="E291" s="175" t="s">
        <v>128</v>
      </c>
      <c r="F291" s="175" t="s">
        <v>326</v>
      </c>
      <c r="G291" s="175" t="s">
        <v>228</v>
      </c>
      <c r="H291" s="177">
        <v>22.31328</v>
      </c>
      <c r="I291" s="177">
        <v>22.31328</v>
      </c>
      <c r="J291" s="177"/>
      <c r="K291" s="177"/>
      <c r="L291" s="177"/>
      <c r="M291" s="177">
        <v>22.31328</v>
      </c>
      <c r="N291" s="177"/>
      <c r="O291" s="175"/>
      <c r="P291" s="175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="160" customFormat="1" ht="23.25" customHeight="1" outlineLevel="2" spans="1:26">
      <c r="A292" s="179" t="s">
        <v>486</v>
      </c>
      <c r="B292" s="175" t="s">
        <v>490</v>
      </c>
      <c r="C292" s="175" t="s">
        <v>221</v>
      </c>
      <c r="D292" s="175" t="s">
        <v>106</v>
      </c>
      <c r="E292" s="175" t="s">
        <v>107</v>
      </c>
      <c r="F292" s="175" t="s">
        <v>334</v>
      </c>
      <c r="G292" s="175" t="s">
        <v>231</v>
      </c>
      <c r="H292" s="177">
        <v>17.7601</v>
      </c>
      <c r="I292" s="177">
        <v>17.7601</v>
      </c>
      <c r="J292" s="177"/>
      <c r="K292" s="177"/>
      <c r="L292" s="177"/>
      <c r="M292" s="177">
        <v>17.7601</v>
      </c>
      <c r="N292" s="177"/>
      <c r="O292" s="175"/>
      <c r="P292" s="175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="160" customFormat="1" ht="23.25" customHeight="1" outlineLevel="2" spans="1:26">
      <c r="A293" s="179" t="s">
        <v>486</v>
      </c>
      <c r="B293" s="175" t="s">
        <v>491</v>
      </c>
      <c r="C293" s="175" t="s">
        <v>336</v>
      </c>
      <c r="D293" s="175" t="s">
        <v>106</v>
      </c>
      <c r="E293" s="175" t="s">
        <v>107</v>
      </c>
      <c r="F293" s="175" t="s">
        <v>334</v>
      </c>
      <c r="G293" s="175" t="s">
        <v>231</v>
      </c>
      <c r="H293" s="177">
        <v>2.688</v>
      </c>
      <c r="I293" s="177">
        <v>2.688</v>
      </c>
      <c r="J293" s="177"/>
      <c r="K293" s="177"/>
      <c r="L293" s="177"/>
      <c r="M293" s="177">
        <v>2.688</v>
      </c>
      <c r="N293" s="177"/>
      <c r="O293" s="175"/>
      <c r="P293" s="175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="160" customFormat="1" ht="23.25" customHeight="1" outlineLevel="2" spans="1:26">
      <c r="A294" s="179" t="s">
        <v>486</v>
      </c>
      <c r="B294" s="175" t="s">
        <v>492</v>
      </c>
      <c r="C294" s="175" t="s">
        <v>338</v>
      </c>
      <c r="D294" s="175" t="s">
        <v>106</v>
      </c>
      <c r="E294" s="175" t="s">
        <v>107</v>
      </c>
      <c r="F294" s="175" t="s">
        <v>334</v>
      </c>
      <c r="G294" s="175" t="s">
        <v>231</v>
      </c>
      <c r="H294" s="177">
        <v>0.06126</v>
      </c>
      <c r="I294" s="177">
        <v>0.06126</v>
      </c>
      <c r="J294" s="177"/>
      <c r="K294" s="177"/>
      <c r="L294" s="177"/>
      <c r="M294" s="177">
        <v>0.06126</v>
      </c>
      <c r="N294" s="177"/>
      <c r="O294" s="175"/>
      <c r="P294" s="175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="160" customFormat="1" ht="23.25" customHeight="1" outlineLevel="2" spans="1:26">
      <c r="A295" s="179" t="s">
        <v>486</v>
      </c>
      <c r="B295" s="175" t="s">
        <v>490</v>
      </c>
      <c r="C295" s="175" t="s">
        <v>221</v>
      </c>
      <c r="D295" s="175" t="s">
        <v>153</v>
      </c>
      <c r="E295" s="175" t="s">
        <v>154</v>
      </c>
      <c r="F295" s="175" t="s">
        <v>340</v>
      </c>
      <c r="G295" s="175" t="s">
        <v>237</v>
      </c>
      <c r="H295" s="177">
        <v>5.3259</v>
      </c>
      <c r="I295" s="177">
        <v>5.3259</v>
      </c>
      <c r="J295" s="177"/>
      <c r="K295" s="177"/>
      <c r="L295" s="177"/>
      <c r="M295" s="177">
        <v>5.3259</v>
      </c>
      <c r="N295" s="177"/>
      <c r="O295" s="175"/>
      <c r="P295" s="175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="160" customFormat="1" ht="23.25" customHeight="1" outlineLevel="2" spans="1:26">
      <c r="A296" s="179" t="s">
        <v>486</v>
      </c>
      <c r="B296" s="175" t="s">
        <v>493</v>
      </c>
      <c r="C296" s="175" t="s">
        <v>156</v>
      </c>
      <c r="D296" s="175" t="s">
        <v>155</v>
      </c>
      <c r="E296" s="175" t="s">
        <v>156</v>
      </c>
      <c r="F296" s="175" t="s">
        <v>342</v>
      </c>
      <c r="G296" s="175" t="s">
        <v>240</v>
      </c>
      <c r="H296" s="177">
        <v>2.1887</v>
      </c>
      <c r="I296" s="177">
        <v>2.1887</v>
      </c>
      <c r="J296" s="177"/>
      <c r="K296" s="177"/>
      <c r="L296" s="177"/>
      <c r="M296" s="177">
        <v>2.1887</v>
      </c>
      <c r="N296" s="177"/>
      <c r="O296" s="175"/>
      <c r="P296" s="175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="160" customFormat="1" ht="23.25" customHeight="1" outlineLevel="2" spans="1:26">
      <c r="A297" s="179" t="s">
        <v>486</v>
      </c>
      <c r="B297" s="175" t="s">
        <v>493</v>
      </c>
      <c r="C297" s="175" t="s">
        <v>156</v>
      </c>
      <c r="D297" s="175" t="s">
        <v>155</v>
      </c>
      <c r="E297" s="175" t="s">
        <v>156</v>
      </c>
      <c r="F297" s="175" t="s">
        <v>342</v>
      </c>
      <c r="G297" s="175" t="s">
        <v>240</v>
      </c>
      <c r="H297" s="177">
        <v>0.6253</v>
      </c>
      <c r="I297" s="177">
        <v>0.6253</v>
      </c>
      <c r="J297" s="177"/>
      <c r="K297" s="177"/>
      <c r="L297" s="177"/>
      <c r="M297" s="177">
        <v>0.6253</v>
      </c>
      <c r="N297" s="177"/>
      <c r="O297" s="175"/>
      <c r="P297" s="175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="160" customFormat="1" ht="23.25" customHeight="1" outlineLevel="2" spans="1:26">
      <c r="A298" s="179" t="s">
        <v>486</v>
      </c>
      <c r="B298" s="175" t="s">
        <v>490</v>
      </c>
      <c r="C298" s="175" t="s">
        <v>221</v>
      </c>
      <c r="D298" s="175" t="s">
        <v>157</v>
      </c>
      <c r="E298" s="175" t="s">
        <v>158</v>
      </c>
      <c r="F298" s="175" t="s">
        <v>343</v>
      </c>
      <c r="G298" s="175" t="s">
        <v>242</v>
      </c>
      <c r="H298" s="177">
        <v>0.222</v>
      </c>
      <c r="I298" s="177">
        <v>0.222</v>
      </c>
      <c r="J298" s="177"/>
      <c r="K298" s="177"/>
      <c r="L298" s="177"/>
      <c r="M298" s="177">
        <v>0.222</v>
      </c>
      <c r="N298" s="177"/>
      <c r="O298" s="175"/>
      <c r="P298" s="175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="160" customFormat="1" ht="23.25" customHeight="1" outlineLevel="2" spans="1:26">
      <c r="A299" s="179" t="s">
        <v>486</v>
      </c>
      <c r="B299" s="175" t="s">
        <v>490</v>
      </c>
      <c r="C299" s="175" t="s">
        <v>221</v>
      </c>
      <c r="D299" s="175" t="s">
        <v>112</v>
      </c>
      <c r="E299" s="175" t="s">
        <v>111</v>
      </c>
      <c r="F299" s="175" t="s">
        <v>343</v>
      </c>
      <c r="G299" s="175" t="s">
        <v>242</v>
      </c>
      <c r="H299" s="177">
        <v>0.777</v>
      </c>
      <c r="I299" s="177">
        <v>0.777</v>
      </c>
      <c r="J299" s="177"/>
      <c r="K299" s="177"/>
      <c r="L299" s="177"/>
      <c r="M299" s="177">
        <v>0.777</v>
      </c>
      <c r="N299" s="177"/>
      <c r="O299" s="175"/>
      <c r="P299" s="175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="160" customFormat="1" ht="23.25" customHeight="1" outlineLevel="2" spans="1:26">
      <c r="A300" s="179" t="s">
        <v>486</v>
      </c>
      <c r="B300" s="175" t="s">
        <v>490</v>
      </c>
      <c r="C300" s="175" t="s">
        <v>221</v>
      </c>
      <c r="D300" s="175" t="s">
        <v>157</v>
      </c>
      <c r="E300" s="175" t="s">
        <v>158</v>
      </c>
      <c r="F300" s="175" t="s">
        <v>343</v>
      </c>
      <c r="G300" s="175" t="s">
        <v>242</v>
      </c>
      <c r="H300" s="177">
        <v>0.36176</v>
      </c>
      <c r="I300" s="177">
        <v>0.36176</v>
      </c>
      <c r="J300" s="177"/>
      <c r="K300" s="177"/>
      <c r="L300" s="177"/>
      <c r="M300" s="177">
        <v>0.36176</v>
      </c>
      <c r="N300" s="177"/>
      <c r="O300" s="175"/>
      <c r="P300" s="175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="160" customFormat="1" ht="23.25" customHeight="1" outlineLevel="2" spans="1:26">
      <c r="A301" s="179" t="s">
        <v>486</v>
      </c>
      <c r="B301" s="175" t="s">
        <v>494</v>
      </c>
      <c r="C301" s="175" t="s">
        <v>164</v>
      </c>
      <c r="D301" s="175" t="s">
        <v>163</v>
      </c>
      <c r="E301" s="175" t="s">
        <v>164</v>
      </c>
      <c r="F301" s="175" t="s">
        <v>345</v>
      </c>
      <c r="G301" s="175" t="s">
        <v>164</v>
      </c>
      <c r="H301" s="177">
        <v>11.1001</v>
      </c>
      <c r="I301" s="177">
        <v>11.1001</v>
      </c>
      <c r="J301" s="177"/>
      <c r="K301" s="177"/>
      <c r="L301" s="177"/>
      <c r="M301" s="177">
        <v>11.1001</v>
      </c>
      <c r="N301" s="177"/>
      <c r="O301" s="175"/>
      <c r="P301" s="175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="160" customFormat="1" ht="23.25" customHeight="1" outlineLevel="2" spans="1:26">
      <c r="A302" s="179" t="s">
        <v>486</v>
      </c>
      <c r="B302" s="175" t="s">
        <v>495</v>
      </c>
      <c r="C302" s="175" t="s">
        <v>266</v>
      </c>
      <c r="D302" s="175" t="s">
        <v>127</v>
      </c>
      <c r="E302" s="175" t="s">
        <v>128</v>
      </c>
      <c r="F302" s="175" t="s">
        <v>375</v>
      </c>
      <c r="G302" s="175" t="s">
        <v>279</v>
      </c>
      <c r="H302" s="177">
        <v>0.24</v>
      </c>
      <c r="I302" s="177">
        <v>0.24</v>
      </c>
      <c r="J302" s="177"/>
      <c r="K302" s="177"/>
      <c r="L302" s="177"/>
      <c r="M302" s="177">
        <v>0.24</v>
      </c>
      <c r="N302" s="177"/>
      <c r="O302" s="175"/>
      <c r="P302" s="175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="160" customFormat="1" ht="23.25" customHeight="1" outlineLevel="2" spans="1:26">
      <c r="A303" s="179" t="s">
        <v>486</v>
      </c>
      <c r="B303" s="175" t="s">
        <v>495</v>
      </c>
      <c r="C303" s="175" t="s">
        <v>266</v>
      </c>
      <c r="D303" s="175" t="s">
        <v>127</v>
      </c>
      <c r="E303" s="175" t="s">
        <v>128</v>
      </c>
      <c r="F303" s="175" t="s">
        <v>375</v>
      </c>
      <c r="G303" s="175" t="s">
        <v>279</v>
      </c>
      <c r="H303" s="177">
        <v>7.68</v>
      </c>
      <c r="I303" s="177">
        <v>7.68</v>
      </c>
      <c r="J303" s="177"/>
      <c r="K303" s="177"/>
      <c r="L303" s="177"/>
      <c r="M303" s="177">
        <v>7.68</v>
      </c>
      <c r="N303" s="177"/>
      <c r="O303" s="175"/>
      <c r="P303" s="175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="160" customFormat="1" ht="23.25" customHeight="1" outlineLevel="2" spans="1:26">
      <c r="A304" s="179" t="s">
        <v>486</v>
      </c>
      <c r="B304" s="175" t="s">
        <v>496</v>
      </c>
      <c r="C304" s="175" t="s">
        <v>353</v>
      </c>
      <c r="D304" s="175" t="s">
        <v>104</v>
      </c>
      <c r="E304" s="175" t="s">
        <v>105</v>
      </c>
      <c r="F304" s="175" t="s">
        <v>354</v>
      </c>
      <c r="G304" s="175" t="s">
        <v>277</v>
      </c>
      <c r="H304" s="177">
        <v>5.76</v>
      </c>
      <c r="I304" s="177">
        <v>5.76</v>
      </c>
      <c r="J304" s="177"/>
      <c r="K304" s="177"/>
      <c r="L304" s="177"/>
      <c r="M304" s="177">
        <v>5.76</v>
      </c>
      <c r="N304" s="177"/>
      <c r="O304" s="175"/>
      <c r="P304" s="175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ht="23.25" customHeight="1" outlineLevel="1" spans="1:26">
      <c r="A305" s="178" t="s">
        <v>74</v>
      </c>
      <c r="B305" s="175"/>
      <c r="C305" s="175"/>
      <c r="D305" s="175"/>
      <c r="E305" s="175"/>
      <c r="F305" s="175"/>
      <c r="G305" s="175"/>
      <c r="H305" s="177">
        <v>318.96</v>
      </c>
      <c r="I305" s="177">
        <v>318.96</v>
      </c>
      <c r="J305" s="177"/>
      <c r="K305" s="177"/>
      <c r="L305" s="177"/>
      <c r="M305" s="177">
        <v>318.96</v>
      </c>
      <c r="N305" s="177"/>
      <c r="O305" s="175"/>
      <c r="P305" s="175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="160" customFormat="1" ht="23.25" customHeight="1" outlineLevel="2" spans="1:26">
      <c r="A306" s="179" t="s">
        <v>497</v>
      </c>
      <c r="B306" s="175" t="s">
        <v>498</v>
      </c>
      <c r="C306" s="175" t="s">
        <v>321</v>
      </c>
      <c r="D306" s="175" t="s">
        <v>127</v>
      </c>
      <c r="E306" s="175" t="s">
        <v>128</v>
      </c>
      <c r="F306" s="175" t="s">
        <v>319</v>
      </c>
      <c r="G306" s="175" t="s">
        <v>219</v>
      </c>
      <c r="H306" s="177">
        <v>93.3389</v>
      </c>
      <c r="I306" s="177">
        <v>93.3389</v>
      </c>
      <c r="J306" s="177"/>
      <c r="K306" s="177"/>
      <c r="L306" s="177"/>
      <c r="M306" s="177">
        <v>93.3389</v>
      </c>
      <c r="N306" s="177"/>
      <c r="O306" s="175"/>
      <c r="P306" s="175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="160" customFormat="1" ht="23.25" customHeight="1" outlineLevel="2" spans="1:26">
      <c r="A307" s="179" t="s">
        <v>497</v>
      </c>
      <c r="B307" s="175" t="s">
        <v>499</v>
      </c>
      <c r="C307" s="175" t="s">
        <v>369</v>
      </c>
      <c r="D307" s="175" t="s">
        <v>127</v>
      </c>
      <c r="E307" s="175" t="s">
        <v>128</v>
      </c>
      <c r="F307" s="175" t="s">
        <v>322</v>
      </c>
      <c r="G307" s="175" t="s">
        <v>222</v>
      </c>
      <c r="H307" s="177">
        <v>15.96</v>
      </c>
      <c r="I307" s="177">
        <v>15.96</v>
      </c>
      <c r="J307" s="177"/>
      <c r="K307" s="177"/>
      <c r="L307" s="177"/>
      <c r="M307" s="177">
        <v>15.96</v>
      </c>
      <c r="N307" s="177"/>
      <c r="O307" s="175"/>
      <c r="P307" s="175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="160" customFormat="1" ht="23.25" customHeight="1" outlineLevel="2" spans="1:26">
      <c r="A308" s="179" t="s">
        <v>497</v>
      </c>
      <c r="B308" s="175" t="s">
        <v>498</v>
      </c>
      <c r="C308" s="175" t="s">
        <v>321</v>
      </c>
      <c r="D308" s="175" t="s">
        <v>127</v>
      </c>
      <c r="E308" s="175" t="s">
        <v>128</v>
      </c>
      <c r="F308" s="175" t="s">
        <v>322</v>
      </c>
      <c r="G308" s="175" t="s">
        <v>222</v>
      </c>
      <c r="H308" s="177">
        <v>8.2078</v>
      </c>
      <c r="I308" s="177">
        <v>8.2078</v>
      </c>
      <c r="J308" s="177"/>
      <c r="K308" s="177"/>
      <c r="L308" s="177"/>
      <c r="M308" s="177">
        <v>8.2078</v>
      </c>
      <c r="N308" s="177"/>
      <c r="O308" s="175"/>
      <c r="P308" s="175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="160" customFormat="1" ht="23.25" customHeight="1" outlineLevel="2" spans="1:26">
      <c r="A309" s="179" t="s">
        <v>497</v>
      </c>
      <c r="B309" s="175" t="s">
        <v>498</v>
      </c>
      <c r="C309" s="175" t="s">
        <v>321</v>
      </c>
      <c r="D309" s="175" t="s">
        <v>127</v>
      </c>
      <c r="E309" s="175" t="s">
        <v>128</v>
      </c>
      <c r="F309" s="175" t="s">
        <v>326</v>
      </c>
      <c r="G309" s="175" t="s">
        <v>228</v>
      </c>
      <c r="H309" s="177">
        <v>7.7782</v>
      </c>
      <c r="I309" s="177">
        <v>7.7782</v>
      </c>
      <c r="J309" s="177"/>
      <c r="K309" s="177"/>
      <c r="L309" s="177"/>
      <c r="M309" s="177">
        <v>7.7782</v>
      </c>
      <c r="N309" s="177"/>
      <c r="O309" s="175"/>
      <c r="P309" s="175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="160" customFormat="1" ht="23.25" customHeight="1" outlineLevel="2" spans="1:26">
      <c r="A310" s="179" t="s">
        <v>497</v>
      </c>
      <c r="B310" s="175" t="s">
        <v>498</v>
      </c>
      <c r="C310" s="175" t="s">
        <v>321</v>
      </c>
      <c r="D310" s="175" t="s">
        <v>127</v>
      </c>
      <c r="E310" s="175" t="s">
        <v>128</v>
      </c>
      <c r="F310" s="175" t="s">
        <v>326</v>
      </c>
      <c r="G310" s="175" t="s">
        <v>228</v>
      </c>
      <c r="H310" s="177">
        <v>41.6892</v>
      </c>
      <c r="I310" s="177">
        <v>41.6892</v>
      </c>
      <c r="J310" s="177"/>
      <c r="K310" s="177"/>
      <c r="L310" s="177"/>
      <c r="M310" s="177">
        <v>41.6892</v>
      </c>
      <c r="N310" s="177"/>
      <c r="O310" s="175"/>
      <c r="P310" s="175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="160" customFormat="1" ht="23.25" customHeight="1" outlineLevel="2" spans="1:26">
      <c r="A311" s="179" t="s">
        <v>497</v>
      </c>
      <c r="B311" s="175" t="s">
        <v>500</v>
      </c>
      <c r="C311" s="175" t="s">
        <v>330</v>
      </c>
      <c r="D311" s="175" t="s">
        <v>127</v>
      </c>
      <c r="E311" s="175" t="s">
        <v>128</v>
      </c>
      <c r="F311" s="175" t="s">
        <v>326</v>
      </c>
      <c r="G311" s="175" t="s">
        <v>228</v>
      </c>
      <c r="H311" s="177">
        <v>11.7546</v>
      </c>
      <c r="I311" s="177">
        <v>11.7546</v>
      </c>
      <c r="J311" s="177"/>
      <c r="K311" s="177"/>
      <c r="L311" s="177"/>
      <c r="M311" s="177">
        <v>11.7546</v>
      </c>
      <c r="N311" s="177"/>
      <c r="O311" s="175"/>
      <c r="P311" s="175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="160" customFormat="1" ht="23.25" customHeight="1" outlineLevel="2" spans="1:26">
      <c r="A312" s="179" t="s">
        <v>497</v>
      </c>
      <c r="B312" s="175" t="s">
        <v>498</v>
      </c>
      <c r="C312" s="175" t="s">
        <v>321</v>
      </c>
      <c r="D312" s="175" t="s">
        <v>127</v>
      </c>
      <c r="E312" s="175" t="s">
        <v>128</v>
      </c>
      <c r="F312" s="175" t="s">
        <v>326</v>
      </c>
      <c r="G312" s="175" t="s">
        <v>228</v>
      </c>
      <c r="H312" s="177">
        <v>43.14216</v>
      </c>
      <c r="I312" s="177">
        <v>43.14216</v>
      </c>
      <c r="J312" s="177"/>
      <c r="K312" s="177"/>
      <c r="L312" s="177"/>
      <c r="M312" s="177">
        <v>43.14216</v>
      </c>
      <c r="N312" s="177"/>
      <c r="O312" s="175"/>
      <c r="P312" s="175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="160" customFormat="1" ht="23.25" customHeight="1" outlineLevel="2" spans="1:26">
      <c r="A313" s="179" t="s">
        <v>497</v>
      </c>
      <c r="B313" s="175" t="s">
        <v>501</v>
      </c>
      <c r="C313" s="175" t="s">
        <v>221</v>
      </c>
      <c r="D313" s="175" t="s">
        <v>106</v>
      </c>
      <c r="E313" s="175" t="s">
        <v>107</v>
      </c>
      <c r="F313" s="175" t="s">
        <v>334</v>
      </c>
      <c r="G313" s="175" t="s">
        <v>231</v>
      </c>
      <c r="H313" s="177">
        <v>34.7549</v>
      </c>
      <c r="I313" s="177">
        <v>34.7549</v>
      </c>
      <c r="J313" s="177"/>
      <c r="K313" s="177"/>
      <c r="L313" s="177"/>
      <c r="M313" s="177">
        <v>34.7549</v>
      </c>
      <c r="N313" s="177"/>
      <c r="O313" s="175"/>
      <c r="P313" s="175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="160" customFormat="1" ht="23.25" customHeight="1" outlineLevel="2" spans="1:26">
      <c r="A314" s="179" t="s">
        <v>497</v>
      </c>
      <c r="B314" s="175" t="s">
        <v>502</v>
      </c>
      <c r="C314" s="175" t="s">
        <v>336</v>
      </c>
      <c r="D314" s="175" t="s">
        <v>106</v>
      </c>
      <c r="E314" s="175" t="s">
        <v>107</v>
      </c>
      <c r="F314" s="175" t="s">
        <v>334</v>
      </c>
      <c r="G314" s="175" t="s">
        <v>231</v>
      </c>
      <c r="H314" s="177">
        <v>4.032</v>
      </c>
      <c r="I314" s="177">
        <v>4.032</v>
      </c>
      <c r="J314" s="177"/>
      <c r="K314" s="177"/>
      <c r="L314" s="177"/>
      <c r="M314" s="177">
        <v>4.032</v>
      </c>
      <c r="N314" s="177"/>
      <c r="O314" s="175"/>
      <c r="P314" s="175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="160" customFormat="1" ht="23.25" customHeight="1" outlineLevel="2" spans="1:26">
      <c r="A315" s="179" t="s">
        <v>497</v>
      </c>
      <c r="B315" s="175" t="s">
        <v>503</v>
      </c>
      <c r="C315" s="175" t="s">
        <v>338</v>
      </c>
      <c r="D315" s="175" t="s">
        <v>106</v>
      </c>
      <c r="E315" s="175" t="s">
        <v>107</v>
      </c>
      <c r="F315" s="175" t="s">
        <v>334</v>
      </c>
      <c r="G315" s="175" t="s">
        <v>231</v>
      </c>
      <c r="H315" s="177">
        <v>0.0531</v>
      </c>
      <c r="I315" s="177">
        <v>0.0531</v>
      </c>
      <c r="J315" s="177"/>
      <c r="K315" s="177"/>
      <c r="L315" s="177"/>
      <c r="M315" s="177">
        <v>0.0531</v>
      </c>
      <c r="N315" s="177"/>
      <c r="O315" s="175"/>
      <c r="P315" s="175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="160" customFormat="1" ht="23.25" customHeight="1" outlineLevel="2" spans="1:26">
      <c r="A316" s="179" t="s">
        <v>497</v>
      </c>
      <c r="B316" s="175" t="s">
        <v>501</v>
      </c>
      <c r="C316" s="175" t="s">
        <v>221</v>
      </c>
      <c r="D316" s="175" t="s">
        <v>153</v>
      </c>
      <c r="E316" s="175" t="s">
        <v>154</v>
      </c>
      <c r="F316" s="175" t="s">
        <v>340</v>
      </c>
      <c r="G316" s="175" t="s">
        <v>237</v>
      </c>
      <c r="H316" s="177">
        <v>10.4236</v>
      </c>
      <c r="I316" s="177">
        <v>10.4236</v>
      </c>
      <c r="J316" s="177"/>
      <c r="K316" s="177"/>
      <c r="L316" s="177"/>
      <c r="M316" s="177">
        <v>10.4236</v>
      </c>
      <c r="N316" s="177"/>
      <c r="O316" s="175"/>
      <c r="P316" s="175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="160" customFormat="1" ht="23.25" customHeight="1" outlineLevel="2" spans="1:26">
      <c r="A317" s="179" t="s">
        <v>497</v>
      </c>
      <c r="B317" s="175" t="s">
        <v>504</v>
      </c>
      <c r="C317" s="175" t="s">
        <v>156</v>
      </c>
      <c r="D317" s="175" t="s">
        <v>155</v>
      </c>
      <c r="E317" s="175" t="s">
        <v>156</v>
      </c>
      <c r="F317" s="175" t="s">
        <v>342</v>
      </c>
      <c r="G317" s="175" t="s">
        <v>240</v>
      </c>
      <c r="H317" s="177">
        <v>4.2837</v>
      </c>
      <c r="I317" s="177">
        <v>4.2837</v>
      </c>
      <c r="J317" s="177"/>
      <c r="K317" s="177"/>
      <c r="L317" s="177"/>
      <c r="M317" s="177">
        <v>4.2837</v>
      </c>
      <c r="N317" s="177"/>
      <c r="O317" s="175"/>
      <c r="P317" s="175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="160" customFormat="1" ht="23.25" customHeight="1" outlineLevel="2" spans="1:26">
      <c r="A318" s="179" t="s">
        <v>497</v>
      </c>
      <c r="B318" s="175" t="s">
        <v>504</v>
      </c>
      <c r="C318" s="175" t="s">
        <v>156</v>
      </c>
      <c r="D318" s="175" t="s">
        <v>155</v>
      </c>
      <c r="E318" s="175" t="s">
        <v>156</v>
      </c>
      <c r="F318" s="175" t="s">
        <v>342</v>
      </c>
      <c r="G318" s="175" t="s">
        <v>240</v>
      </c>
      <c r="H318" s="177">
        <v>1.1557</v>
      </c>
      <c r="I318" s="177">
        <v>1.1557</v>
      </c>
      <c r="J318" s="177"/>
      <c r="K318" s="177"/>
      <c r="L318" s="177"/>
      <c r="M318" s="177">
        <v>1.1557</v>
      </c>
      <c r="N318" s="177"/>
      <c r="O318" s="175"/>
      <c r="P318" s="175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="160" customFormat="1" ht="23.25" customHeight="1" outlineLevel="2" spans="1:26">
      <c r="A319" s="179" t="s">
        <v>497</v>
      </c>
      <c r="B319" s="175" t="s">
        <v>501</v>
      </c>
      <c r="C319" s="175" t="s">
        <v>221</v>
      </c>
      <c r="D319" s="175" t="s">
        <v>157</v>
      </c>
      <c r="E319" s="175" t="s">
        <v>158</v>
      </c>
      <c r="F319" s="175" t="s">
        <v>343</v>
      </c>
      <c r="G319" s="175" t="s">
        <v>242</v>
      </c>
      <c r="H319" s="177">
        <v>0.4344</v>
      </c>
      <c r="I319" s="177">
        <v>0.4344</v>
      </c>
      <c r="J319" s="177"/>
      <c r="K319" s="177"/>
      <c r="L319" s="177"/>
      <c r="M319" s="177">
        <v>0.4344</v>
      </c>
      <c r="N319" s="177"/>
      <c r="O319" s="175"/>
      <c r="P319" s="175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="160" customFormat="1" ht="23.25" customHeight="1" outlineLevel="2" spans="1:26">
      <c r="A320" s="179" t="s">
        <v>497</v>
      </c>
      <c r="B320" s="175" t="s">
        <v>501</v>
      </c>
      <c r="C320" s="175" t="s">
        <v>221</v>
      </c>
      <c r="D320" s="175" t="s">
        <v>112</v>
      </c>
      <c r="E320" s="175" t="s">
        <v>111</v>
      </c>
      <c r="F320" s="175" t="s">
        <v>343</v>
      </c>
      <c r="G320" s="175" t="s">
        <v>242</v>
      </c>
      <c r="H320" s="177">
        <v>1.5205</v>
      </c>
      <c r="I320" s="177">
        <v>1.5205</v>
      </c>
      <c r="J320" s="177"/>
      <c r="K320" s="177"/>
      <c r="L320" s="177"/>
      <c r="M320" s="177">
        <v>1.5205</v>
      </c>
      <c r="N320" s="177"/>
      <c r="O320" s="175"/>
      <c r="P320" s="175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="160" customFormat="1" ht="23.25" customHeight="1" outlineLevel="2" spans="1:26">
      <c r="A321" s="179" t="s">
        <v>497</v>
      </c>
      <c r="B321" s="175" t="s">
        <v>501</v>
      </c>
      <c r="C321" s="175" t="s">
        <v>221</v>
      </c>
      <c r="D321" s="175" t="s">
        <v>157</v>
      </c>
      <c r="E321" s="175" t="s">
        <v>158</v>
      </c>
      <c r="F321" s="175" t="s">
        <v>343</v>
      </c>
      <c r="G321" s="175" t="s">
        <v>242</v>
      </c>
      <c r="H321" s="177">
        <v>0.70756</v>
      </c>
      <c r="I321" s="177">
        <v>0.70756</v>
      </c>
      <c r="J321" s="177"/>
      <c r="K321" s="177"/>
      <c r="L321" s="177"/>
      <c r="M321" s="177">
        <v>0.70756</v>
      </c>
      <c r="N321" s="177"/>
      <c r="O321" s="175"/>
      <c r="P321" s="175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="160" customFormat="1" ht="23.25" customHeight="1" outlineLevel="2" spans="1:26">
      <c r="A322" s="179" t="s">
        <v>497</v>
      </c>
      <c r="B322" s="175" t="s">
        <v>505</v>
      </c>
      <c r="C322" s="175" t="s">
        <v>164</v>
      </c>
      <c r="D322" s="175" t="s">
        <v>163</v>
      </c>
      <c r="E322" s="175" t="s">
        <v>164</v>
      </c>
      <c r="F322" s="175" t="s">
        <v>345</v>
      </c>
      <c r="G322" s="175" t="s">
        <v>164</v>
      </c>
      <c r="H322" s="177">
        <v>21.7218</v>
      </c>
      <c r="I322" s="177">
        <v>21.7218</v>
      </c>
      <c r="J322" s="177"/>
      <c r="K322" s="177"/>
      <c r="L322" s="177"/>
      <c r="M322" s="177">
        <v>21.7218</v>
      </c>
      <c r="N322" s="177"/>
      <c r="O322" s="175"/>
      <c r="P322" s="175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="160" customFormat="1" ht="23.25" customHeight="1" outlineLevel="2" spans="1:26">
      <c r="A323" s="179" t="s">
        <v>497</v>
      </c>
      <c r="B323" s="175" t="s">
        <v>506</v>
      </c>
      <c r="C323" s="175" t="s">
        <v>266</v>
      </c>
      <c r="D323" s="175" t="s">
        <v>127</v>
      </c>
      <c r="E323" s="175" t="s">
        <v>128</v>
      </c>
      <c r="F323" s="175" t="s">
        <v>375</v>
      </c>
      <c r="G323" s="175" t="s">
        <v>279</v>
      </c>
      <c r="H323" s="177">
        <v>7.68</v>
      </c>
      <c r="I323" s="177">
        <v>7.68</v>
      </c>
      <c r="J323" s="177"/>
      <c r="K323" s="177"/>
      <c r="L323" s="177"/>
      <c r="M323" s="177">
        <v>7.68</v>
      </c>
      <c r="N323" s="177"/>
      <c r="O323" s="175"/>
      <c r="P323" s="175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="160" customFormat="1" ht="23.25" customHeight="1" outlineLevel="2" spans="1:26">
      <c r="A324" s="179" t="s">
        <v>497</v>
      </c>
      <c r="B324" s="175" t="s">
        <v>506</v>
      </c>
      <c r="C324" s="175" t="s">
        <v>266</v>
      </c>
      <c r="D324" s="175" t="s">
        <v>127</v>
      </c>
      <c r="E324" s="175" t="s">
        <v>128</v>
      </c>
      <c r="F324" s="175" t="s">
        <v>375</v>
      </c>
      <c r="G324" s="175" t="s">
        <v>279</v>
      </c>
      <c r="H324" s="177">
        <v>1.68</v>
      </c>
      <c r="I324" s="177">
        <v>1.68</v>
      </c>
      <c r="J324" s="177"/>
      <c r="K324" s="177"/>
      <c r="L324" s="177"/>
      <c r="M324" s="177">
        <v>1.68</v>
      </c>
      <c r="N324" s="177"/>
      <c r="O324" s="175"/>
      <c r="P324" s="175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="160" customFormat="1" ht="23.25" customHeight="1" outlineLevel="2" spans="1:26">
      <c r="A325" s="179" t="s">
        <v>497</v>
      </c>
      <c r="B325" s="175" t="s">
        <v>507</v>
      </c>
      <c r="C325" s="175" t="s">
        <v>353</v>
      </c>
      <c r="D325" s="175" t="s">
        <v>104</v>
      </c>
      <c r="E325" s="175" t="s">
        <v>105</v>
      </c>
      <c r="F325" s="175" t="s">
        <v>354</v>
      </c>
      <c r="G325" s="175" t="s">
        <v>277</v>
      </c>
      <c r="H325" s="177">
        <v>8.64</v>
      </c>
      <c r="I325" s="177">
        <v>8.64</v>
      </c>
      <c r="J325" s="177"/>
      <c r="K325" s="177"/>
      <c r="L325" s="177"/>
      <c r="M325" s="177">
        <v>8.64</v>
      </c>
      <c r="N325" s="177"/>
      <c r="O325" s="175"/>
      <c r="P325" s="175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ht="23.25" customHeight="1" outlineLevel="1" spans="1:26">
      <c r="A326" s="178" t="s">
        <v>76</v>
      </c>
      <c r="B326" s="175"/>
      <c r="C326" s="175"/>
      <c r="D326" s="175"/>
      <c r="E326" s="175"/>
      <c r="F326" s="175"/>
      <c r="G326" s="175"/>
      <c r="H326" s="177">
        <v>341.31</v>
      </c>
      <c r="I326" s="177">
        <v>341.31</v>
      </c>
      <c r="J326" s="177"/>
      <c r="K326" s="177"/>
      <c r="L326" s="177"/>
      <c r="M326" s="177">
        <v>341.31</v>
      </c>
      <c r="N326" s="177"/>
      <c r="O326" s="175"/>
      <c r="P326" s="175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="160" customFormat="1" ht="23.25" customHeight="1" outlineLevel="2" spans="1:26">
      <c r="A327" s="179" t="s">
        <v>508</v>
      </c>
      <c r="B327" s="175" t="s">
        <v>509</v>
      </c>
      <c r="C327" s="175" t="s">
        <v>321</v>
      </c>
      <c r="D327" s="175" t="s">
        <v>127</v>
      </c>
      <c r="E327" s="175" t="s">
        <v>128</v>
      </c>
      <c r="F327" s="175" t="s">
        <v>319</v>
      </c>
      <c r="G327" s="175" t="s">
        <v>219</v>
      </c>
      <c r="H327" s="177">
        <v>99.1783</v>
      </c>
      <c r="I327" s="177">
        <v>99.1783</v>
      </c>
      <c r="J327" s="177"/>
      <c r="K327" s="177"/>
      <c r="L327" s="177"/>
      <c r="M327" s="177">
        <v>99.1783</v>
      </c>
      <c r="N327" s="177"/>
      <c r="O327" s="175"/>
      <c r="P327" s="175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="160" customFormat="1" ht="23.25" customHeight="1" outlineLevel="2" spans="1:26">
      <c r="A328" s="179" t="s">
        <v>508</v>
      </c>
      <c r="B328" s="175" t="s">
        <v>510</v>
      </c>
      <c r="C328" s="175" t="s">
        <v>369</v>
      </c>
      <c r="D328" s="175" t="s">
        <v>127</v>
      </c>
      <c r="E328" s="175" t="s">
        <v>128</v>
      </c>
      <c r="F328" s="175" t="s">
        <v>322</v>
      </c>
      <c r="G328" s="175" t="s">
        <v>222</v>
      </c>
      <c r="H328" s="177">
        <v>16.68</v>
      </c>
      <c r="I328" s="177">
        <v>16.68</v>
      </c>
      <c r="J328" s="177"/>
      <c r="K328" s="177"/>
      <c r="L328" s="177"/>
      <c r="M328" s="177">
        <v>16.68</v>
      </c>
      <c r="N328" s="177"/>
      <c r="O328" s="175"/>
      <c r="P328" s="175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="160" customFormat="1" ht="23.25" customHeight="1" outlineLevel="2" spans="1:26">
      <c r="A329" s="179" t="s">
        <v>508</v>
      </c>
      <c r="B329" s="175" t="s">
        <v>509</v>
      </c>
      <c r="C329" s="175" t="s">
        <v>321</v>
      </c>
      <c r="D329" s="175" t="s">
        <v>127</v>
      </c>
      <c r="E329" s="175" t="s">
        <v>128</v>
      </c>
      <c r="F329" s="175" t="s">
        <v>322</v>
      </c>
      <c r="G329" s="175" t="s">
        <v>222</v>
      </c>
      <c r="H329" s="177">
        <v>8.4257</v>
      </c>
      <c r="I329" s="177">
        <v>8.4257</v>
      </c>
      <c r="J329" s="177"/>
      <c r="K329" s="177"/>
      <c r="L329" s="177"/>
      <c r="M329" s="177">
        <v>8.4257</v>
      </c>
      <c r="N329" s="177"/>
      <c r="O329" s="175"/>
      <c r="P329" s="175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="160" customFormat="1" ht="23.25" customHeight="1" outlineLevel="2" spans="1:26">
      <c r="A330" s="179" t="s">
        <v>508</v>
      </c>
      <c r="B330" s="175" t="s">
        <v>509</v>
      </c>
      <c r="C330" s="175" t="s">
        <v>321</v>
      </c>
      <c r="D330" s="175" t="s">
        <v>127</v>
      </c>
      <c r="E330" s="175" t="s">
        <v>128</v>
      </c>
      <c r="F330" s="175" t="s">
        <v>326</v>
      </c>
      <c r="G330" s="175" t="s">
        <v>228</v>
      </c>
      <c r="H330" s="177">
        <v>8.2649</v>
      </c>
      <c r="I330" s="177">
        <v>8.2649</v>
      </c>
      <c r="J330" s="177"/>
      <c r="K330" s="177"/>
      <c r="L330" s="177"/>
      <c r="M330" s="177">
        <v>8.2649</v>
      </c>
      <c r="N330" s="177"/>
      <c r="O330" s="175"/>
      <c r="P330" s="175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="160" customFormat="1" ht="23.25" customHeight="1" outlineLevel="2" spans="1:26">
      <c r="A331" s="179" t="s">
        <v>508</v>
      </c>
      <c r="B331" s="175" t="s">
        <v>509</v>
      </c>
      <c r="C331" s="175" t="s">
        <v>321</v>
      </c>
      <c r="D331" s="175" t="s">
        <v>127</v>
      </c>
      <c r="E331" s="175" t="s">
        <v>128</v>
      </c>
      <c r="F331" s="175" t="s">
        <v>326</v>
      </c>
      <c r="G331" s="175" t="s">
        <v>228</v>
      </c>
      <c r="H331" s="177">
        <v>43.356</v>
      </c>
      <c r="I331" s="177">
        <v>43.356</v>
      </c>
      <c r="J331" s="177"/>
      <c r="K331" s="177"/>
      <c r="L331" s="177"/>
      <c r="M331" s="177">
        <v>43.356</v>
      </c>
      <c r="N331" s="177"/>
      <c r="O331" s="175"/>
      <c r="P331" s="175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="160" customFormat="1" ht="23.25" customHeight="1" outlineLevel="2" spans="1:26">
      <c r="A332" s="179" t="s">
        <v>508</v>
      </c>
      <c r="B332" s="175" t="s">
        <v>511</v>
      </c>
      <c r="C332" s="175" t="s">
        <v>330</v>
      </c>
      <c r="D332" s="175" t="s">
        <v>127</v>
      </c>
      <c r="E332" s="175" t="s">
        <v>128</v>
      </c>
      <c r="F332" s="175" t="s">
        <v>326</v>
      </c>
      <c r="G332" s="175" t="s">
        <v>228</v>
      </c>
      <c r="H332" s="177">
        <v>12.1872</v>
      </c>
      <c r="I332" s="177">
        <v>12.1872</v>
      </c>
      <c r="J332" s="177"/>
      <c r="K332" s="177"/>
      <c r="L332" s="177"/>
      <c r="M332" s="177">
        <v>12.1872</v>
      </c>
      <c r="N332" s="177"/>
      <c r="O332" s="175"/>
      <c r="P332" s="175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="160" customFormat="1" ht="23.25" customHeight="1" outlineLevel="2" spans="1:26">
      <c r="A333" s="179" t="s">
        <v>508</v>
      </c>
      <c r="B333" s="175" t="s">
        <v>509</v>
      </c>
      <c r="C333" s="175" t="s">
        <v>321</v>
      </c>
      <c r="D333" s="175" t="s">
        <v>127</v>
      </c>
      <c r="E333" s="175" t="s">
        <v>128</v>
      </c>
      <c r="F333" s="175" t="s">
        <v>326</v>
      </c>
      <c r="G333" s="175" t="s">
        <v>228</v>
      </c>
      <c r="H333" s="177">
        <v>45.92448</v>
      </c>
      <c r="I333" s="177">
        <v>45.92448</v>
      </c>
      <c r="J333" s="177"/>
      <c r="K333" s="177"/>
      <c r="L333" s="177"/>
      <c r="M333" s="177">
        <v>45.92448</v>
      </c>
      <c r="N333" s="177"/>
      <c r="O333" s="175"/>
      <c r="P333" s="175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="160" customFormat="1" ht="23.25" customHeight="1" outlineLevel="2" spans="1:26">
      <c r="A334" s="179" t="s">
        <v>508</v>
      </c>
      <c r="B334" s="175" t="s">
        <v>512</v>
      </c>
      <c r="C334" s="175" t="s">
        <v>221</v>
      </c>
      <c r="D334" s="175" t="s">
        <v>106</v>
      </c>
      <c r="E334" s="175" t="s">
        <v>107</v>
      </c>
      <c r="F334" s="175" t="s">
        <v>334</v>
      </c>
      <c r="G334" s="175" t="s">
        <v>231</v>
      </c>
      <c r="H334" s="177">
        <v>36.6527</v>
      </c>
      <c r="I334" s="177">
        <v>36.6527</v>
      </c>
      <c r="J334" s="177"/>
      <c r="K334" s="177"/>
      <c r="L334" s="177"/>
      <c r="M334" s="177">
        <v>36.6527</v>
      </c>
      <c r="N334" s="177"/>
      <c r="O334" s="175"/>
      <c r="P334" s="175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="160" customFormat="1" ht="23.25" customHeight="1" outlineLevel="2" spans="1:26">
      <c r="A335" s="179" t="s">
        <v>508</v>
      </c>
      <c r="B335" s="175" t="s">
        <v>513</v>
      </c>
      <c r="C335" s="175" t="s">
        <v>336</v>
      </c>
      <c r="D335" s="175" t="s">
        <v>106</v>
      </c>
      <c r="E335" s="175" t="s">
        <v>107</v>
      </c>
      <c r="F335" s="175" t="s">
        <v>334</v>
      </c>
      <c r="G335" s="175" t="s">
        <v>231</v>
      </c>
      <c r="H335" s="177">
        <v>5.376</v>
      </c>
      <c r="I335" s="177">
        <v>5.376</v>
      </c>
      <c r="J335" s="177"/>
      <c r="K335" s="177"/>
      <c r="L335" s="177"/>
      <c r="M335" s="177">
        <v>5.376</v>
      </c>
      <c r="N335" s="177"/>
      <c r="O335" s="175"/>
      <c r="P335" s="175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="160" customFormat="1" ht="23.25" customHeight="1" outlineLevel="2" spans="1:26">
      <c r="A336" s="179" t="s">
        <v>508</v>
      </c>
      <c r="B336" s="175" t="s">
        <v>512</v>
      </c>
      <c r="C336" s="175" t="s">
        <v>221</v>
      </c>
      <c r="D336" s="175" t="s">
        <v>153</v>
      </c>
      <c r="E336" s="175" t="s">
        <v>154</v>
      </c>
      <c r="F336" s="175" t="s">
        <v>340</v>
      </c>
      <c r="G336" s="175" t="s">
        <v>237</v>
      </c>
      <c r="H336" s="177">
        <v>10.9876</v>
      </c>
      <c r="I336" s="177">
        <v>10.9876</v>
      </c>
      <c r="J336" s="177"/>
      <c r="K336" s="177"/>
      <c r="L336" s="177"/>
      <c r="M336" s="177">
        <v>10.9876</v>
      </c>
      <c r="N336" s="177"/>
      <c r="O336" s="175"/>
      <c r="P336" s="175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="160" customFormat="1" ht="23.25" customHeight="1" outlineLevel="2" spans="1:26">
      <c r="A337" s="179" t="s">
        <v>508</v>
      </c>
      <c r="B337" s="175" t="s">
        <v>514</v>
      </c>
      <c r="C337" s="175" t="s">
        <v>156</v>
      </c>
      <c r="D337" s="175" t="s">
        <v>155</v>
      </c>
      <c r="E337" s="175" t="s">
        <v>156</v>
      </c>
      <c r="F337" s="175" t="s">
        <v>342</v>
      </c>
      <c r="G337" s="175" t="s">
        <v>240</v>
      </c>
      <c r="H337" s="177">
        <v>4.5155</v>
      </c>
      <c r="I337" s="177">
        <v>4.5155</v>
      </c>
      <c r="J337" s="177"/>
      <c r="K337" s="177"/>
      <c r="L337" s="177"/>
      <c r="M337" s="177">
        <v>4.5155</v>
      </c>
      <c r="N337" s="177"/>
      <c r="O337" s="175"/>
      <c r="P337" s="175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="160" customFormat="1" ht="23.25" customHeight="1" outlineLevel="2" spans="1:26">
      <c r="A338" s="179" t="s">
        <v>508</v>
      </c>
      <c r="B338" s="175" t="s">
        <v>514</v>
      </c>
      <c r="C338" s="175" t="s">
        <v>156</v>
      </c>
      <c r="D338" s="175" t="s">
        <v>155</v>
      </c>
      <c r="E338" s="175" t="s">
        <v>156</v>
      </c>
      <c r="F338" s="175" t="s">
        <v>342</v>
      </c>
      <c r="G338" s="175" t="s">
        <v>240</v>
      </c>
      <c r="H338" s="177">
        <v>1.729</v>
      </c>
      <c r="I338" s="177">
        <v>1.729</v>
      </c>
      <c r="J338" s="177"/>
      <c r="K338" s="177"/>
      <c r="L338" s="177"/>
      <c r="M338" s="177">
        <v>1.729</v>
      </c>
      <c r="N338" s="177"/>
      <c r="O338" s="175"/>
      <c r="P338" s="175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="160" customFormat="1" ht="23.25" customHeight="1" outlineLevel="2" spans="1:26">
      <c r="A339" s="179" t="s">
        <v>508</v>
      </c>
      <c r="B339" s="175" t="s">
        <v>512</v>
      </c>
      <c r="C339" s="175" t="s">
        <v>221</v>
      </c>
      <c r="D339" s="175" t="s">
        <v>157</v>
      </c>
      <c r="E339" s="175" t="s">
        <v>158</v>
      </c>
      <c r="F339" s="175" t="s">
        <v>343</v>
      </c>
      <c r="G339" s="175" t="s">
        <v>242</v>
      </c>
      <c r="H339" s="177">
        <v>0.4582</v>
      </c>
      <c r="I339" s="177">
        <v>0.4582</v>
      </c>
      <c r="J339" s="177"/>
      <c r="K339" s="177"/>
      <c r="L339" s="177"/>
      <c r="M339" s="177">
        <v>0.4582</v>
      </c>
      <c r="N339" s="177"/>
      <c r="O339" s="175"/>
      <c r="P339" s="175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="160" customFormat="1" ht="23.25" customHeight="1" outlineLevel="2" spans="1:26">
      <c r="A340" s="179" t="s">
        <v>508</v>
      </c>
      <c r="B340" s="175" t="s">
        <v>512</v>
      </c>
      <c r="C340" s="175" t="s">
        <v>221</v>
      </c>
      <c r="D340" s="175" t="s">
        <v>112</v>
      </c>
      <c r="E340" s="175" t="s">
        <v>111</v>
      </c>
      <c r="F340" s="175" t="s">
        <v>343</v>
      </c>
      <c r="G340" s="175" t="s">
        <v>242</v>
      </c>
      <c r="H340" s="177">
        <v>1.6036</v>
      </c>
      <c r="I340" s="177">
        <v>1.6036</v>
      </c>
      <c r="J340" s="177"/>
      <c r="K340" s="177"/>
      <c r="L340" s="177"/>
      <c r="M340" s="177">
        <v>1.6036</v>
      </c>
      <c r="N340" s="177"/>
      <c r="O340" s="175"/>
      <c r="P340" s="175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="160" customFormat="1" ht="23.25" customHeight="1" outlineLevel="2" spans="1:26">
      <c r="A341" s="179" t="s">
        <v>508</v>
      </c>
      <c r="B341" s="175" t="s">
        <v>512</v>
      </c>
      <c r="C341" s="175" t="s">
        <v>221</v>
      </c>
      <c r="D341" s="175" t="s">
        <v>157</v>
      </c>
      <c r="E341" s="175" t="s">
        <v>158</v>
      </c>
      <c r="F341" s="175" t="s">
        <v>343</v>
      </c>
      <c r="G341" s="175" t="s">
        <v>242</v>
      </c>
      <c r="H341" s="177">
        <v>0.73948</v>
      </c>
      <c r="I341" s="177">
        <v>0.73948</v>
      </c>
      <c r="J341" s="177"/>
      <c r="K341" s="177"/>
      <c r="L341" s="177"/>
      <c r="M341" s="177">
        <v>0.73948</v>
      </c>
      <c r="N341" s="177"/>
      <c r="O341" s="175"/>
      <c r="P341" s="175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="160" customFormat="1" ht="23.25" customHeight="1" outlineLevel="2" spans="1:26">
      <c r="A342" s="179" t="s">
        <v>508</v>
      </c>
      <c r="B342" s="175" t="s">
        <v>515</v>
      </c>
      <c r="C342" s="175" t="s">
        <v>164</v>
      </c>
      <c r="D342" s="175" t="s">
        <v>163</v>
      </c>
      <c r="E342" s="175" t="s">
        <v>164</v>
      </c>
      <c r="F342" s="175" t="s">
        <v>345</v>
      </c>
      <c r="G342" s="175" t="s">
        <v>164</v>
      </c>
      <c r="H342" s="177">
        <v>22.9079</v>
      </c>
      <c r="I342" s="177">
        <v>22.9079</v>
      </c>
      <c r="J342" s="177"/>
      <c r="K342" s="177"/>
      <c r="L342" s="177"/>
      <c r="M342" s="177">
        <v>22.9079</v>
      </c>
      <c r="N342" s="177"/>
      <c r="O342" s="175"/>
      <c r="P342" s="175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="160" customFormat="1" ht="23.25" customHeight="1" outlineLevel="2" spans="1:26">
      <c r="A343" s="179" t="s">
        <v>508</v>
      </c>
      <c r="B343" s="175" t="s">
        <v>516</v>
      </c>
      <c r="C343" s="175" t="s">
        <v>266</v>
      </c>
      <c r="D343" s="175" t="s">
        <v>127</v>
      </c>
      <c r="E343" s="175" t="s">
        <v>128</v>
      </c>
      <c r="F343" s="175" t="s">
        <v>375</v>
      </c>
      <c r="G343" s="175" t="s">
        <v>279</v>
      </c>
      <c r="H343" s="177">
        <v>10.8</v>
      </c>
      <c r="I343" s="177">
        <v>10.8</v>
      </c>
      <c r="J343" s="177"/>
      <c r="K343" s="177"/>
      <c r="L343" s="177"/>
      <c r="M343" s="177">
        <v>10.8</v>
      </c>
      <c r="N343" s="177"/>
      <c r="O343" s="175"/>
      <c r="P343" s="175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="160" customFormat="1" ht="23.25" customHeight="1" outlineLevel="2" spans="1:26">
      <c r="A344" s="179" t="s">
        <v>508</v>
      </c>
      <c r="B344" s="175" t="s">
        <v>517</v>
      </c>
      <c r="C344" s="175" t="s">
        <v>353</v>
      </c>
      <c r="D344" s="175" t="s">
        <v>104</v>
      </c>
      <c r="E344" s="175" t="s">
        <v>105</v>
      </c>
      <c r="F344" s="175" t="s">
        <v>354</v>
      </c>
      <c r="G344" s="175" t="s">
        <v>277</v>
      </c>
      <c r="H344" s="177">
        <v>11.52</v>
      </c>
      <c r="I344" s="177">
        <v>11.52</v>
      </c>
      <c r="J344" s="177"/>
      <c r="K344" s="177"/>
      <c r="L344" s="177"/>
      <c r="M344" s="177">
        <v>11.52</v>
      </c>
      <c r="N344" s="177"/>
      <c r="O344" s="175"/>
      <c r="P344" s="175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ht="23.25" customHeight="1" outlineLevel="1" spans="1:26">
      <c r="A345" s="178" t="s">
        <v>78</v>
      </c>
      <c r="B345" s="175"/>
      <c r="C345" s="175"/>
      <c r="D345" s="175"/>
      <c r="E345" s="175"/>
      <c r="F345" s="175"/>
      <c r="G345" s="175"/>
      <c r="H345" s="177">
        <v>240.16</v>
      </c>
      <c r="I345" s="177">
        <v>240.16</v>
      </c>
      <c r="J345" s="177"/>
      <c r="K345" s="177"/>
      <c r="L345" s="177"/>
      <c r="M345" s="177">
        <v>240.16</v>
      </c>
      <c r="N345" s="177"/>
      <c r="O345" s="175"/>
      <c r="P345" s="175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="160" customFormat="1" ht="23.25" customHeight="1" outlineLevel="2" spans="1:26">
      <c r="A346" s="179" t="s">
        <v>518</v>
      </c>
      <c r="B346" s="175" t="s">
        <v>519</v>
      </c>
      <c r="C346" s="175" t="s">
        <v>321</v>
      </c>
      <c r="D346" s="175" t="s">
        <v>127</v>
      </c>
      <c r="E346" s="175" t="s">
        <v>128</v>
      </c>
      <c r="F346" s="175" t="s">
        <v>319</v>
      </c>
      <c r="G346" s="175" t="s">
        <v>219</v>
      </c>
      <c r="H346" s="177">
        <v>74.2766</v>
      </c>
      <c r="I346" s="177">
        <v>74.2766</v>
      </c>
      <c r="J346" s="177"/>
      <c r="K346" s="177"/>
      <c r="L346" s="177"/>
      <c r="M346" s="177">
        <v>74.2766</v>
      </c>
      <c r="N346" s="177"/>
      <c r="O346" s="175"/>
      <c r="P346" s="175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="160" customFormat="1" ht="23.25" customHeight="1" outlineLevel="2" spans="1:26">
      <c r="A347" s="179" t="s">
        <v>518</v>
      </c>
      <c r="B347" s="175" t="s">
        <v>520</v>
      </c>
      <c r="C347" s="175" t="s">
        <v>369</v>
      </c>
      <c r="D347" s="175" t="s">
        <v>127</v>
      </c>
      <c r="E347" s="175" t="s">
        <v>128</v>
      </c>
      <c r="F347" s="175" t="s">
        <v>322</v>
      </c>
      <c r="G347" s="175" t="s">
        <v>222</v>
      </c>
      <c r="H347" s="177">
        <v>12.12</v>
      </c>
      <c r="I347" s="177">
        <v>12.12</v>
      </c>
      <c r="J347" s="177"/>
      <c r="K347" s="177"/>
      <c r="L347" s="177"/>
      <c r="M347" s="177">
        <v>12.12</v>
      </c>
      <c r="N347" s="177"/>
      <c r="O347" s="175"/>
      <c r="P347" s="175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="160" customFormat="1" ht="23.25" customHeight="1" outlineLevel="2" spans="1:26">
      <c r="A348" s="179" t="s">
        <v>518</v>
      </c>
      <c r="B348" s="175" t="s">
        <v>519</v>
      </c>
      <c r="C348" s="175" t="s">
        <v>321</v>
      </c>
      <c r="D348" s="175" t="s">
        <v>127</v>
      </c>
      <c r="E348" s="175" t="s">
        <v>128</v>
      </c>
      <c r="F348" s="175" t="s">
        <v>322</v>
      </c>
      <c r="G348" s="175" t="s">
        <v>222</v>
      </c>
      <c r="H348" s="177">
        <v>6.3636</v>
      </c>
      <c r="I348" s="177">
        <v>6.3636</v>
      </c>
      <c r="J348" s="177"/>
      <c r="K348" s="177"/>
      <c r="L348" s="177"/>
      <c r="M348" s="177">
        <v>6.3636</v>
      </c>
      <c r="N348" s="177"/>
      <c r="O348" s="175"/>
      <c r="P348" s="175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="160" customFormat="1" ht="23.25" customHeight="1" outlineLevel="2" spans="1:26">
      <c r="A349" s="179" t="s">
        <v>518</v>
      </c>
      <c r="B349" s="175" t="s">
        <v>519</v>
      </c>
      <c r="C349" s="175" t="s">
        <v>321</v>
      </c>
      <c r="D349" s="175" t="s">
        <v>127</v>
      </c>
      <c r="E349" s="175" t="s">
        <v>128</v>
      </c>
      <c r="F349" s="175" t="s">
        <v>326</v>
      </c>
      <c r="G349" s="175" t="s">
        <v>228</v>
      </c>
      <c r="H349" s="177">
        <v>6.1897</v>
      </c>
      <c r="I349" s="177">
        <v>6.1897</v>
      </c>
      <c r="J349" s="177"/>
      <c r="K349" s="177"/>
      <c r="L349" s="177"/>
      <c r="M349" s="177">
        <v>6.1897</v>
      </c>
      <c r="N349" s="177"/>
      <c r="O349" s="175"/>
      <c r="P349" s="175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="160" customFormat="1" ht="23.25" customHeight="1" outlineLevel="2" spans="1:26">
      <c r="A350" s="179" t="s">
        <v>518</v>
      </c>
      <c r="B350" s="175" t="s">
        <v>519</v>
      </c>
      <c r="C350" s="175" t="s">
        <v>321</v>
      </c>
      <c r="D350" s="175" t="s">
        <v>127</v>
      </c>
      <c r="E350" s="175" t="s">
        <v>128</v>
      </c>
      <c r="F350" s="175" t="s">
        <v>326</v>
      </c>
      <c r="G350" s="175" t="s">
        <v>228</v>
      </c>
      <c r="H350" s="177">
        <v>31.686</v>
      </c>
      <c r="I350" s="177">
        <v>31.686</v>
      </c>
      <c r="J350" s="177"/>
      <c r="K350" s="177"/>
      <c r="L350" s="177"/>
      <c r="M350" s="177">
        <v>31.686</v>
      </c>
      <c r="N350" s="177"/>
      <c r="O350" s="175"/>
      <c r="P350" s="175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="160" customFormat="1" ht="23.25" customHeight="1" outlineLevel="2" spans="1:26">
      <c r="A351" s="179" t="s">
        <v>518</v>
      </c>
      <c r="B351" s="175" t="s">
        <v>521</v>
      </c>
      <c r="C351" s="175" t="s">
        <v>330</v>
      </c>
      <c r="D351" s="175" t="s">
        <v>127</v>
      </c>
      <c r="E351" s="175" t="s">
        <v>128</v>
      </c>
      <c r="F351" s="175" t="s">
        <v>326</v>
      </c>
      <c r="G351" s="175" t="s">
        <v>228</v>
      </c>
      <c r="H351" s="177">
        <v>8.949</v>
      </c>
      <c r="I351" s="177">
        <v>8.949</v>
      </c>
      <c r="J351" s="177"/>
      <c r="K351" s="177"/>
      <c r="L351" s="177"/>
      <c r="M351" s="177">
        <v>8.949</v>
      </c>
      <c r="N351" s="177"/>
      <c r="O351" s="175"/>
      <c r="P351" s="175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="160" customFormat="1" ht="23.25" customHeight="1" outlineLevel="2" spans="1:26">
      <c r="A352" s="179" t="s">
        <v>518</v>
      </c>
      <c r="B352" s="175" t="s">
        <v>519</v>
      </c>
      <c r="C352" s="175" t="s">
        <v>321</v>
      </c>
      <c r="D352" s="175" t="s">
        <v>127</v>
      </c>
      <c r="E352" s="175" t="s">
        <v>128</v>
      </c>
      <c r="F352" s="175" t="s">
        <v>326</v>
      </c>
      <c r="G352" s="175" t="s">
        <v>228</v>
      </c>
      <c r="H352" s="177">
        <v>33.41112</v>
      </c>
      <c r="I352" s="177">
        <v>33.41112</v>
      </c>
      <c r="J352" s="177"/>
      <c r="K352" s="177"/>
      <c r="L352" s="177"/>
      <c r="M352" s="177">
        <v>33.41112</v>
      </c>
      <c r="N352" s="177"/>
      <c r="O352" s="175"/>
      <c r="P352" s="175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="160" customFormat="1" ht="23.25" customHeight="1" outlineLevel="2" spans="1:26">
      <c r="A353" s="179" t="s">
        <v>518</v>
      </c>
      <c r="B353" s="175" t="s">
        <v>522</v>
      </c>
      <c r="C353" s="175" t="s">
        <v>221</v>
      </c>
      <c r="D353" s="175" t="s">
        <v>106</v>
      </c>
      <c r="E353" s="175" t="s">
        <v>107</v>
      </c>
      <c r="F353" s="175" t="s">
        <v>334</v>
      </c>
      <c r="G353" s="175" t="s">
        <v>231</v>
      </c>
      <c r="H353" s="177">
        <v>27.1006</v>
      </c>
      <c r="I353" s="177">
        <v>27.1006</v>
      </c>
      <c r="J353" s="177"/>
      <c r="K353" s="177"/>
      <c r="L353" s="177"/>
      <c r="M353" s="177">
        <v>27.1006</v>
      </c>
      <c r="N353" s="177"/>
      <c r="O353" s="175"/>
      <c r="P353" s="175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="160" customFormat="1" ht="23.25" customHeight="1" outlineLevel="2" spans="1:26">
      <c r="A354" s="179" t="s">
        <v>518</v>
      </c>
      <c r="B354" s="175" t="s">
        <v>523</v>
      </c>
      <c r="C354" s="175" t="s">
        <v>336</v>
      </c>
      <c r="D354" s="175" t="s">
        <v>106</v>
      </c>
      <c r="E354" s="175" t="s">
        <v>107</v>
      </c>
      <c r="F354" s="175" t="s">
        <v>334</v>
      </c>
      <c r="G354" s="175" t="s">
        <v>231</v>
      </c>
      <c r="H354" s="177">
        <v>0.672</v>
      </c>
      <c r="I354" s="177">
        <v>0.672</v>
      </c>
      <c r="J354" s="177"/>
      <c r="K354" s="177"/>
      <c r="L354" s="177"/>
      <c r="M354" s="177">
        <v>0.672</v>
      </c>
      <c r="N354" s="177"/>
      <c r="O354" s="175"/>
      <c r="P354" s="175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="160" customFormat="1" ht="23.25" customHeight="1" outlineLevel="2" spans="1:26">
      <c r="A355" s="179" t="s">
        <v>518</v>
      </c>
      <c r="B355" s="175" t="s">
        <v>522</v>
      </c>
      <c r="C355" s="175" t="s">
        <v>221</v>
      </c>
      <c r="D355" s="175" t="s">
        <v>153</v>
      </c>
      <c r="E355" s="175" t="s">
        <v>154</v>
      </c>
      <c r="F355" s="175" t="s">
        <v>340</v>
      </c>
      <c r="G355" s="175" t="s">
        <v>237</v>
      </c>
      <c r="H355" s="177">
        <v>8.1672</v>
      </c>
      <c r="I355" s="177">
        <v>8.1672</v>
      </c>
      <c r="J355" s="177"/>
      <c r="K355" s="177"/>
      <c r="L355" s="177"/>
      <c r="M355" s="177">
        <v>8.1672</v>
      </c>
      <c r="N355" s="177"/>
      <c r="O355" s="175"/>
      <c r="P355" s="175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="160" customFormat="1" ht="23.25" customHeight="1" outlineLevel="2" spans="1:26">
      <c r="A356" s="179" t="s">
        <v>518</v>
      </c>
      <c r="B356" s="175" t="s">
        <v>524</v>
      </c>
      <c r="C356" s="175" t="s">
        <v>156</v>
      </c>
      <c r="D356" s="175" t="s">
        <v>155</v>
      </c>
      <c r="E356" s="175" t="s">
        <v>156</v>
      </c>
      <c r="F356" s="175" t="s">
        <v>342</v>
      </c>
      <c r="G356" s="175" t="s">
        <v>240</v>
      </c>
      <c r="H356" s="177">
        <v>3.3564</v>
      </c>
      <c r="I356" s="177">
        <v>3.3564</v>
      </c>
      <c r="J356" s="177"/>
      <c r="K356" s="177"/>
      <c r="L356" s="177"/>
      <c r="M356" s="177">
        <v>3.3564</v>
      </c>
      <c r="N356" s="177"/>
      <c r="O356" s="175"/>
      <c r="P356" s="175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="160" customFormat="1" ht="23.25" customHeight="1" outlineLevel="2" spans="1:26">
      <c r="A357" s="179" t="s">
        <v>518</v>
      </c>
      <c r="B357" s="175" t="s">
        <v>524</v>
      </c>
      <c r="C357" s="175" t="s">
        <v>156</v>
      </c>
      <c r="D357" s="175" t="s">
        <v>155</v>
      </c>
      <c r="E357" s="175" t="s">
        <v>156</v>
      </c>
      <c r="F357" s="175" t="s">
        <v>342</v>
      </c>
      <c r="G357" s="175" t="s">
        <v>240</v>
      </c>
      <c r="H357" s="177">
        <v>0.231</v>
      </c>
      <c r="I357" s="177">
        <v>0.231</v>
      </c>
      <c r="J357" s="177"/>
      <c r="K357" s="177"/>
      <c r="L357" s="177"/>
      <c r="M357" s="177">
        <v>0.231</v>
      </c>
      <c r="N357" s="177"/>
      <c r="O357" s="175"/>
      <c r="P357" s="175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="160" customFormat="1" ht="23.25" customHeight="1" outlineLevel="2" spans="1:26">
      <c r="A358" s="179" t="s">
        <v>518</v>
      </c>
      <c r="B358" s="175" t="s">
        <v>522</v>
      </c>
      <c r="C358" s="175" t="s">
        <v>221</v>
      </c>
      <c r="D358" s="175" t="s">
        <v>157</v>
      </c>
      <c r="E358" s="175" t="s">
        <v>158</v>
      </c>
      <c r="F358" s="175" t="s">
        <v>343</v>
      </c>
      <c r="G358" s="175" t="s">
        <v>242</v>
      </c>
      <c r="H358" s="177">
        <v>0.3388</v>
      </c>
      <c r="I358" s="177">
        <v>0.3388</v>
      </c>
      <c r="J358" s="177"/>
      <c r="K358" s="177"/>
      <c r="L358" s="177"/>
      <c r="M358" s="177">
        <v>0.3388</v>
      </c>
      <c r="N358" s="177"/>
      <c r="O358" s="175"/>
      <c r="P358" s="175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="160" customFormat="1" ht="23.25" customHeight="1" outlineLevel="2" spans="1:26">
      <c r="A359" s="179" t="s">
        <v>518</v>
      </c>
      <c r="B359" s="175" t="s">
        <v>522</v>
      </c>
      <c r="C359" s="175" t="s">
        <v>221</v>
      </c>
      <c r="D359" s="175" t="s">
        <v>112</v>
      </c>
      <c r="E359" s="175" t="s">
        <v>111</v>
      </c>
      <c r="F359" s="175" t="s">
        <v>343</v>
      </c>
      <c r="G359" s="175" t="s">
        <v>242</v>
      </c>
      <c r="H359" s="177">
        <v>1.1857</v>
      </c>
      <c r="I359" s="177">
        <v>1.1857</v>
      </c>
      <c r="J359" s="177"/>
      <c r="K359" s="177"/>
      <c r="L359" s="177"/>
      <c r="M359" s="177">
        <v>1.1857</v>
      </c>
      <c r="N359" s="177"/>
      <c r="O359" s="175"/>
      <c r="P359" s="175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="160" customFormat="1" ht="23.25" customHeight="1" outlineLevel="2" spans="1:26">
      <c r="A360" s="179" t="s">
        <v>518</v>
      </c>
      <c r="B360" s="175" t="s">
        <v>522</v>
      </c>
      <c r="C360" s="175" t="s">
        <v>221</v>
      </c>
      <c r="D360" s="175" t="s">
        <v>157</v>
      </c>
      <c r="E360" s="175" t="s">
        <v>158</v>
      </c>
      <c r="F360" s="175" t="s">
        <v>343</v>
      </c>
      <c r="G360" s="175" t="s">
        <v>242</v>
      </c>
      <c r="H360" s="177">
        <v>0.53732</v>
      </c>
      <c r="I360" s="177">
        <v>0.53732</v>
      </c>
      <c r="J360" s="177"/>
      <c r="K360" s="177"/>
      <c r="L360" s="177"/>
      <c r="M360" s="177">
        <v>0.53732</v>
      </c>
      <c r="N360" s="177"/>
      <c r="O360" s="175"/>
      <c r="P360" s="175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="160" customFormat="1" ht="23.25" customHeight="1" outlineLevel="2" spans="1:26">
      <c r="A361" s="179" t="s">
        <v>518</v>
      </c>
      <c r="B361" s="175" t="s">
        <v>525</v>
      </c>
      <c r="C361" s="175" t="s">
        <v>164</v>
      </c>
      <c r="D361" s="175" t="s">
        <v>163</v>
      </c>
      <c r="E361" s="175" t="s">
        <v>164</v>
      </c>
      <c r="F361" s="175" t="s">
        <v>345</v>
      </c>
      <c r="G361" s="175" t="s">
        <v>164</v>
      </c>
      <c r="H361" s="177">
        <v>16.9379</v>
      </c>
      <c r="I361" s="177">
        <v>16.9379</v>
      </c>
      <c r="J361" s="177"/>
      <c r="K361" s="177"/>
      <c r="L361" s="177"/>
      <c r="M361" s="177">
        <v>16.9379</v>
      </c>
      <c r="N361" s="177"/>
      <c r="O361" s="175"/>
      <c r="P361" s="175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="160" customFormat="1" ht="23.25" customHeight="1" outlineLevel="2" spans="1:26">
      <c r="A362" s="179" t="s">
        <v>518</v>
      </c>
      <c r="B362" s="175" t="s">
        <v>526</v>
      </c>
      <c r="C362" s="175" t="s">
        <v>266</v>
      </c>
      <c r="D362" s="175" t="s">
        <v>127</v>
      </c>
      <c r="E362" s="175" t="s">
        <v>128</v>
      </c>
      <c r="F362" s="175" t="s">
        <v>375</v>
      </c>
      <c r="G362" s="175" t="s">
        <v>279</v>
      </c>
      <c r="H362" s="177">
        <v>7.2</v>
      </c>
      <c r="I362" s="177">
        <v>7.2</v>
      </c>
      <c r="J362" s="177"/>
      <c r="K362" s="177"/>
      <c r="L362" s="177"/>
      <c r="M362" s="177">
        <v>7.2</v>
      </c>
      <c r="N362" s="177"/>
      <c r="O362" s="175"/>
      <c r="P362" s="175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="160" customFormat="1" ht="23.25" customHeight="1" outlineLevel="2" spans="1:26">
      <c r="A363" s="179" t="s">
        <v>518</v>
      </c>
      <c r="B363" s="175" t="s">
        <v>527</v>
      </c>
      <c r="C363" s="175" t="s">
        <v>353</v>
      </c>
      <c r="D363" s="175" t="s">
        <v>104</v>
      </c>
      <c r="E363" s="175" t="s">
        <v>105</v>
      </c>
      <c r="F363" s="175" t="s">
        <v>354</v>
      </c>
      <c r="G363" s="175" t="s">
        <v>277</v>
      </c>
      <c r="H363" s="177">
        <v>1.44</v>
      </c>
      <c r="I363" s="177">
        <v>1.44</v>
      </c>
      <c r="J363" s="177"/>
      <c r="K363" s="177"/>
      <c r="L363" s="177"/>
      <c r="M363" s="177">
        <v>1.44</v>
      </c>
      <c r="N363" s="177"/>
      <c r="O363" s="175"/>
      <c r="P363" s="175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="160" customFormat="1" ht="23.25" customHeight="1" outlineLevel="2" spans="1:26">
      <c r="A364" s="179" t="s">
        <v>79</v>
      </c>
      <c r="B364" s="175"/>
      <c r="C364" s="175"/>
      <c r="D364" s="175"/>
      <c r="E364" s="175"/>
      <c r="F364" s="175"/>
      <c r="G364" s="175"/>
      <c r="H364" s="177">
        <v>591.23</v>
      </c>
      <c r="I364" s="177">
        <v>591.23</v>
      </c>
      <c r="J364" s="177"/>
      <c r="K364" s="177"/>
      <c r="L364" s="177"/>
      <c r="M364" s="177">
        <v>591.23</v>
      </c>
      <c r="N364" s="177"/>
      <c r="O364" s="175"/>
      <c r="P364" s="175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="160" customFormat="1" ht="23.25" customHeight="1" outlineLevel="2" spans="1:26">
      <c r="A365" s="179" t="s">
        <v>528</v>
      </c>
      <c r="B365" s="175"/>
      <c r="C365" s="175" t="s">
        <v>338</v>
      </c>
      <c r="D365" s="175" t="s">
        <v>106</v>
      </c>
      <c r="E365" s="175" t="s">
        <v>107</v>
      </c>
      <c r="F365" s="175" t="s">
        <v>529</v>
      </c>
      <c r="G365" s="175" t="s">
        <v>231</v>
      </c>
      <c r="H365" s="177">
        <v>3.21888</v>
      </c>
      <c r="I365" s="177">
        <v>3.21888</v>
      </c>
      <c r="J365" s="177"/>
      <c r="K365" s="177"/>
      <c r="L365" s="177"/>
      <c r="M365" s="177">
        <v>3.21888</v>
      </c>
      <c r="N365" s="177"/>
      <c r="O365" s="175"/>
      <c r="P365" s="175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="160" customFormat="1" ht="23.25" customHeight="1" outlineLevel="2" spans="1:26">
      <c r="A366" s="179" t="s">
        <v>528</v>
      </c>
      <c r="B366" s="175"/>
      <c r="C366" s="175" t="s">
        <v>530</v>
      </c>
      <c r="D366" s="175" t="s">
        <v>112</v>
      </c>
      <c r="E366" s="175" t="s">
        <v>531</v>
      </c>
      <c r="F366" s="175" t="s">
        <v>532</v>
      </c>
      <c r="G366" s="175" t="s">
        <v>242</v>
      </c>
      <c r="H366" s="177">
        <v>2.7066</v>
      </c>
      <c r="I366" s="177">
        <v>2.7066</v>
      </c>
      <c r="J366" s="177"/>
      <c r="K366" s="177"/>
      <c r="L366" s="177"/>
      <c r="M366" s="177">
        <v>2.7066</v>
      </c>
      <c r="N366" s="177"/>
      <c r="O366" s="175"/>
      <c r="P366" s="175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="160" customFormat="1" ht="23.25" customHeight="1" outlineLevel="2" spans="1:26">
      <c r="A367" s="179" t="s">
        <v>528</v>
      </c>
      <c r="B367" s="175"/>
      <c r="C367" s="175" t="s">
        <v>533</v>
      </c>
      <c r="D367" s="175" t="s">
        <v>155</v>
      </c>
      <c r="E367" s="175" t="s">
        <v>156</v>
      </c>
      <c r="F367" s="175" t="s">
        <v>534</v>
      </c>
      <c r="G367" s="175" t="s">
        <v>240</v>
      </c>
      <c r="H367" s="177">
        <v>7.768</v>
      </c>
      <c r="I367" s="177">
        <v>7.768</v>
      </c>
      <c r="J367" s="177"/>
      <c r="K367" s="177"/>
      <c r="L367" s="177"/>
      <c r="M367" s="177">
        <v>7.768</v>
      </c>
      <c r="N367" s="177"/>
      <c r="O367" s="175"/>
      <c r="P367" s="175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="160" customFormat="1" ht="23.25" customHeight="1" outlineLevel="2" spans="1:26">
      <c r="A368" s="179" t="s">
        <v>528</v>
      </c>
      <c r="B368" s="175"/>
      <c r="C368" s="175" t="s">
        <v>535</v>
      </c>
      <c r="D368" s="175" t="s">
        <v>155</v>
      </c>
      <c r="E368" s="175" t="s">
        <v>156</v>
      </c>
      <c r="F368" s="175" t="s">
        <v>534</v>
      </c>
      <c r="G368" s="175" t="s">
        <v>240</v>
      </c>
      <c r="H368" s="177">
        <v>8.3277</v>
      </c>
      <c r="I368" s="177">
        <v>8.3277</v>
      </c>
      <c r="J368" s="177"/>
      <c r="K368" s="177"/>
      <c r="L368" s="177"/>
      <c r="M368" s="177">
        <v>8.3277</v>
      </c>
      <c r="N368" s="177"/>
      <c r="O368" s="175"/>
      <c r="P368" s="175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="160" customFormat="1" ht="23.25" customHeight="1" outlineLevel="2" spans="1:26">
      <c r="A369" s="179" t="s">
        <v>528</v>
      </c>
      <c r="B369" s="175"/>
      <c r="C369" s="175" t="s">
        <v>536</v>
      </c>
      <c r="D369" s="175" t="s">
        <v>157</v>
      </c>
      <c r="E369" s="175" t="s">
        <v>158</v>
      </c>
      <c r="F369" s="175" t="s">
        <v>532</v>
      </c>
      <c r="G369" s="175" t="s">
        <v>242</v>
      </c>
      <c r="H369" s="177">
        <v>1.1571</v>
      </c>
      <c r="I369" s="177">
        <v>1.1571</v>
      </c>
      <c r="J369" s="177"/>
      <c r="K369" s="177"/>
      <c r="L369" s="177"/>
      <c r="M369" s="177">
        <v>1.1571</v>
      </c>
      <c r="N369" s="177"/>
      <c r="O369" s="175"/>
      <c r="P369" s="175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="160" customFormat="1" ht="23.25" customHeight="1" outlineLevel="2" spans="1:26">
      <c r="A370" s="179" t="s">
        <v>528</v>
      </c>
      <c r="B370" s="175"/>
      <c r="C370" s="175" t="s">
        <v>537</v>
      </c>
      <c r="D370" s="175" t="s">
        <v>538</v>
      </c>
      <c r="E370" s="175" t="s">
        <v>539</v>
      </c>
      <c r="F370" s="175" t="s">
        <v>540</v>
      </c>
      <c r="G370" s="175" t="s">
        <v>228</v>
      </c>
      <c r="H370" s="177">
        <v>69.03</v>
      </c>
      <c r="I370" s="177">
        <v>69.03</v>
      </c>
      <c r="J370" s="177"/>
      <c r="K370" s="177"/>
      <c r="L370" s="177"/>
      <c r="M370" s="177">
        <v>69.03</v>
      </c>
      <c r="N370" s="177"/>
      <c r="O370" s="175"/>
      <c r="P370" s="175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="160" customFormat="1" ht="23.25" customHeight="1" outlineLevel="2" spans="1:26">
      <c r="A371" s="179" t="s">
        <v>528</v>
      </c>
      <c r="B371" s="175"/>
      <c r="C371" s="175" t="s">
        <v>541</v>
      </c>
      <c r="D371" s="175" t="s">
        <v>106</v>
      </c>
      <c r="E371" s="175" t="s">
        <v>107</v>
      </c>
      <c r="F371" s="175" t="s">
        <v>529</v>
      </c>
      <c r="G371" s="175" t="s">
        <v>231</v>
      </c>
      <c r="H371" s="177">
        <v>25.536</v>
      </c>
      <c r="I371" s="177">
        <v>25.536</v>
      </c>
      <c r="J371" s="177"/>
      <c r="K371" s="177"/>
      <c r="L371" s="177"/>
      <c r="M371" s="177">
        <v>25.536</v>
      </c>
      <c r="N371" s="177"/>
      <c r="O371" s="175"/>
      <c r="P371" s="175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="160" customFormat="1" ht="23.25" customHeight="1" outlineLevel="2" spans="1:26">
      <c r="A372" s="179" t="s">
        <v>528</v>
      </c>
      <c r="B372" s="175"/>
      <c r="C372" s="175" t="s">
        <v>542</v>
      </c>
      <c r="D372" s="175" t="s">
        <v>538</v>
      </c>
      <c r="E372" s="175" t="s">
        <v>539</v>
      </c>
      <c r="F372" s="175" t="s">
        <v>540</v>
      </c>
      <c r="G372" s="175" t="s">
        <v>228</v>
      </c>
      <c r="H372" s="177">
        <v>19.575</v>
      </c>
      <c r="I372" s="177">
        <v>19.575</v>
      </c>
      <c r="J372" s="177"/>
      <c r="K372" s="177"/>
      <c r="L372" s="177"/>
      <c r="M372" s="177">
        <v>19.575</v>
      </c>
      <c r="N372" s="177"/>
      <c r="O372" s="175"/>
      <c r="P372" s="175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="160" customFormat="1" ht="23.25" customHeight="1" outlineLevel="2" spans="1:26">
      <c r="A373" s="179" t="s">
        <v>528</v>
      </c>
      <c r="B373" s="175"/>
      <c r="C373" s="175" t="s">
        <v>543</v>
      </c>
      <c r="D373" s="175" t="s">
        <v>106</v>
      </c>
      <c r="E373" s="175" t="s">
        <v>107</v>
      </c>
      <c r="F373" s="175" t="s">
        <v>529</v>
      </c>
      <c r="G373" s="175" t="s">
        <v>231</v>
      </c>
      <c r="H373" s="177">
        <v>61.8661</v>
      </c>
      <c r="I373" s="177">
        <v>61.8661</v>
      </c>
      <c r="J373" s="177"/>
      <c r="K373" s="177"/>
      <c r="L373" s="177"/>
      <c r="M373" s="177">
        <v>61.8661</v>
      </c>
      <c r="N373" s="177"/>
      <c r="O373" s="175"/>
      <c r="P373" s="175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="160" customFormat="1" ht="23.25" customHeight="1" outlineLevel="2" spans="1:26">
      <c r="A374" s="179" t="s">
        <v>528</v>
      </c>
      <c r="B374" s="175"/>
      <c r="C374" s="175" t="s">
        <v>544</v>
      </c>
      <c r="D374" s="175" t="s">
        <v>538</v>
      </c>
      <c r="E374" s="175" t="s">
        <v>539</v>
      </c>
      <c r="F374" s="175" t="s">
        <v>540</v>
      </c>
      <c r="G374" s="175" t="s">
        <v>228</v>
      </c>
      <c r="H374" s="177">
        <v>14.747775</v>
      </c>
      <c r="I374" s="177">
        <v>14.747775</v>
      </c>
      <c r="J374" s="177"/>
      <c r="K374" s="177"/>
      <c r="L374" s="177"/>
      <c r="M374" s="177">
        <v>14.747775</v>
      </c>
      <c r="N374" s="177"/>
      <c r="O374" s="175"/>
      <c r="P374" s="175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="160" customFormat="1" ht="23.25" customHeight="1" outlineLevel="2" spans="1:26">
      <c r="A375" s="179" t="s">
        <v>528</v>
      </c>
      <c r="B375" s="175"/>
      <c r="C375" s="175" t="s">
        <v>545</v>
      </c>
      <c r="D375" s="175" t="s">
        <v>153</v>
      </c>
      <c r="E375" s="175" t="s">
        <v>154</v>
      </c>
      <c r="F375" s="175" t="s">
        <v>546</v>
      </c>
      <c r="G375" s="175" t="s">
        <v>237</v>
      </c>
      <c r="H375" s="177">
        <v>18.902</v>
      </c>
      <c r="I375" s="177">
        <v>18.902</v>
      </c>
      <c r="J375" s="177"/>
      <c r="K375" s="177"/>
      <c r="L375" s="177"/>
      <c r="M375" s="177">
        <v>18.902</v>
      </c>
      <c r="N375" s="177"/>
      <c r="O375" s="175"/>
      <c r="P375" s="175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="160" customFormat="1" ht="23.25" customHeight="1" outlineLevel="2" spans="1:26">
      <c r="A376" s="179" t="s">
        <v>528</v>
      </c>
      <c r="B376" s="175"/>
      <c r="C376" s="175" t="s">
        <v>547</v>
      </c>
      <c r="D376" s="175" t="s">
        <v>538</v>
      </c>
      <c r="E376" s="175" t="s">
        <v>539</v>
      </c>
      <c r="F376" s="175" t="s">
        <v>540</v>
      </c>
      <c r="G376" s="175" t="s">
        <v>228</v>
      </c>
      <c r="H376" s="177">
        <v>73.8333</v>
      </c>
      <c r="I376" s="177">
        <v>73.8333</v>
      </c>
      <c r="J376" s="177"/>
      <c r="K376" s="177"/>
      <c r="L376" s="177"/>
      <c r="M376" s="177">
        <v>73.8333</v>
      </c>
      <c r="N376" s="177"/>
      <c r="O376" s="175"/>
      <c r="P376" s="175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="160" customFormat="1" ht="23.25" customHeight="1" outlineLevel="2" spans="1:26">
      <c r="A377" s="179" t="s">
        <v>528</v>
      </c>
      <c r="B377" s="175"/>
      <c r="C377" s="175" t="s">
        <v>548</v>
      </c>
      <c r="D377" s="175" t="s">
        <v>538</v>
      </c>
      <c r="E377" s="175" t="s">
        <v>539</v>
      </c>
      <c r="F377" s="175" t="s">
        <v>549</v>
      </c>
      <c r="G377" s="175" t="s">
        <v>219</v>
      </c>
      <c r="H377" s="177">
        <v>176.9733</v>
      </c>
      <c r="I377" s="177">
        <v>176.9733</v>
      </c>
      <c r="J377" s="177"/>
      <c r="K377" s="177"/>
      <c r="L377" s="177"/>
      <c r="M377" s="177">
        <v>176.9733</v>
      </c>
      <c r="N377" s="177"/>
      <c r="O377" s="175"/>
      <c r="P377" s="175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="160" customFormat="1" ht="23.25" customHeight="1" outlineLevel="2" spans="1:26">
      <c r="A378" s="179" t="s">
        <v>528</v>
      </c>
      <c r="B378" s="175"/>
      <c r="C378" s="175" t="s">
        <v>550</v>
      </c>
      <c r="D378" s="175" t="s">
        <v>157</v>
      </c>
      <c r="E378" s="175" t="s">
        <v>158</v>
      </c>
      <c r="F378" s="175" t="s">
        <v>532</v>
      </c>
      <c r="G378" s="175" t="s">
        <v>242</v>
      </c>
      <c r="H378" s="177">
        <v>0.7733</v>
      </c>
      <c r="I378" s="177">
        <v>0.7733</v>
      </c>
      <c r="J378" s="177"/>
      <c r="K378" s="177"/>
      <c r="L378" s="177"/>
      <c r="M378" s="177">
        <v>0.7733</v>
      </c>
      <c r="N378" s="177"/>
      <c r="O378" s="175"/>
      <c r="P378" s="175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="160" customFormat="1" ht="23.25" customHeight="1" outlineLevel="2" spans="1:26">
      <c r="A379" s="179" t="s">
        <v>528</v>
      </c>
      <c r="B379" s="175"/>
      <c r="C379" s="175" t="s">
        <v>551</v>
      </c>
      <c r="D379" s="175" t="s">
        <v>538</v>
      </c>
      <c r="E379" s="175" t="s">
        <v>539</v>
      </c>
      <c r="F379" s="175" t="s">
        <v>552</v>
      </c>
      <c r="G379" s="175" t="s">
        <v>222</v>
      </c>
      <c r="H379" s="177">
        <v>13.4289</v>
      </c>
      <c r="I379" s="177">
        <v>13.4289</v>
      </c>
      <c r="J379" s="177"/>
      <c r="K379" s="177"/>
      <c r="L379" s="177"/>
      <c r="M379" s="177">
        <v>13.4289</v>
      </c>
      <c r="N379" s="177"/>
      <c r="O379" s="175"/>
      <c r="P379" s="175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="160" customFormat="1" ht="23.25" customHeight="1" outlineLevel="2" spans="1:26">
      <c r="A380" s="179" t="s">
        <v>528</v>
      </c>
      <c r="B380" s="175"/>
      <c r="C380" s="175" t="s">
        <v>164</v>
      </c>
      <c r="D380" s="175" t="s">
        <v>163</v>
      </c>
      <c r="E380" s="175" t="s">
        <v>164</v>
      </c>
      <c r="F380" s="175" t="s">
        <v>553</v>
      </c>
      <c r="G380" s="175" t="s">
        <v>164</v>
      </c>
      <c r="H380" s="177">
        <v>38.6663</v>
      </c>
      <c r="I380" s="177">
        <v>38.6663</v>
      </c>
      <c r="J380" s="177"/>
      <c r="K380" s="177"/>
      <c r="L380" s="177"/>
      <c r="M380" s="177">
        <v>38.6663</v>
      </c>
      <c r="N380" s="177"/>
      <c r="O380" s="175"/>
      <c r="P380" s="175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="160" customFormat="1" ht="23.25" customHeight="1" outlineLevel="2" spans="1:26">
      <c r="A381" s="179" t="s">
        <v>528</v>
      </c>
      <c r="B381" s="175"/>
      <c r="C381" s="175" t="s">
        <v>353</v>
      </c>
      <c r="D381" s="175" t="s">
        <v>554</v>
      </c>
      <c r="E381" s="175" t="s">
        <v>105</v>
      </c>
      <c r="F381" s="175" t="s">
        <v>555</v>
      </c>
      <c r="G381" s="175" t="s">
        <v>277</v>
      </c>
      <c r="H381" s="177">
        <v>54.72</v>
      </c>
      <c r="I381" s="177">
        <v>54.72</v>
      </c>
      <c r="J381" s="177"/>
      <c r="K381" s="177"/>
      <c r="L381" s="177"/>
      <c r="M381" s="177">
        <v>54.72</v>
      </c>
      <c r="N381" s="177"/>
      <c r="O381" s="175"/>
      <c r="P381" s="175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ht="17.25" customHeight="1" spans="1:26">
      <c r="A382" s="198" t="s">
        <v>165</v>
      </c>
      <c r="B382" s="199"/>
      <c r="C382" s="199"/>
      <c r="D382" s="199"/>
      <c r="E382" s="199"/>
      <c r="F382" s="199"/>
      <c r="G382" s="200"/>
      <c r="H382" s="177">
        <v>7134.2</v>
      </c>
      <c r="I382" s="177">
        <v>7134.2</v>
      </c>
      <c r="J382" s="177"/>
      <c r="K382" s="177"/>
      <c r="L382" s="177"/>
      <c r="M382" s="177">
        <v>7134.2</v>
      </c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</sheetData>
  <autoFilter ref="A10:Z382">
    <extLst/>
  </autoFilter>
  <mergeCells count="32">
    <mergeCell ref="A2:Z2"/>
    <mergeCell ref="A3:G3"/>
    <mergeCell ref="H4:Z4"/>
    <mergeCell ref="I5:P5"/>
    <mergeCell ref="Q5:S5"/>
    <mergeCell ref="U5:Z5"/>
    <mergeCell ref="I6:J6"/>
    <mergeCell ref="A382:G38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A3" workbookViewId="0">
      <selection activeCell="A12" sqref="A12"/>
    </sheetView>
  </sheetViews>
  <sheetFormatPr defaultColWidth="9.13333333333333" defaultRowHeight="14.25" customHeight="1"/>
  <cols>
    <col min="1" max="1" width="10.25" customWidth="1"/>
    <col min="2" max="2" width="13.3833333333333" customWidth="1"/>
    <col min="3" max="3" width="32.8833333333333" customWidth="1"/>
    <col min="4" max="4" width="23.8833333333333" customWidth="1"/>
    <col min="5" max="5" width="11.1333333333333" customWidth="1"/>
    <col min="6" max="6" width="17.75" customWidth="1"/>
    <col min="7" max="7" width="9.88333333333333" customWidth="1"/>
    <col min="8" max="8" width="17.75" customWidth="1"/>
    <col min="9" max="10" width="10.75" customWidth="1"/>
    <col min="11" max="11" width="11" customWidth="1"/>
    <col min="12" max="14" width="12.25" customWidth="1"/>
    <col min="15" max="15" width="12.75" customWidth="1"/>
    <col min="16" max="17" width="11.1333333333333" customWidth="1"/>
    <col min="19" max="19" width="10.25" customWidth="1"/>
    <col min="20" max="21" width="11.8833333333333" customWidth="1"/>
    <col min="22" max="22" width="11.75" customWidth="1"/>
    <col min="23" max="23" width="10.25" customWidth="1"/>
  </cols>
  <sheetData>
    <row r="1" ht="13.5" customHeight="1" spans="2:23">
      <c r="B1" s="155"/>
      <c r="E1" s="1"/>
      <c r="F1" s="1"/>
      <c r="G1" s="1"/>
      <c r="H1" s="1"/>
      <c r="U1" s="155"/>
      <c r="W1" s="159" t="s">
        <v>556</v>
      </c>
    </row>
    <row r="2" ht="27.75" customHeight="1" spans="1:23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"单位名称："&amp;"曲靖市沾益区卫生健康局"</f>
        <v>单位名称：曲靖市沾益区卫生健康局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5"/>
      <c r="W3" s="320" t="s">
        <v>2</v>
      </c>
    </row>
    <row r="4" ht="21.75" customHeight="1" spans="1:23">
      <c r="A4" s="8" t="s">
        <v>558</v>
      </c>
      <c r="B4" s="9" t="s">
        <v>300</v>
      </c>
      <c r="C4" s="8" t="s">
        <v>301</v>
      </c>
      <c r="D4" s="8" t="s">
        <v>299</v>
      </c>
      <c r="E4" s="9" t="s">
        <v>302</v>
      </c>
      <c r="F4" s="9" t="s">
        <v>303</v>
      </c>
      <c r="G4" s="9" t="s">
        <v>559</v>
      </c>
      <c r="H4" s="9" t="s">
        <v>560</v>
      </c>
      <c r="I4" s="10" t="s">
        <v>29</v>
      </c>
      <c r="J4" s="10" t="s">
        <v>561</v>
      </c>
      <c r="K4" s="10"/>
      <c r="L4" s="10"/>
      <c r="M4" s="10"/>
      <c r="N4" s="10" t="s">
        <v>308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6"/>
      <c r="F5" s="156"/>
      <c r="G5" s="156"/>
      <c r="H5" s="156"/>
      <c r="I5" s="10"/>
      <c r="J5" s="157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56"/>
      <c r="R5" s="9" t="s">
        <v>31</v>
      </c>
      <c r="S5" s="9" t="s">
        <v>37</v>
      </c>
      <c r="T5" s="9" t="s">
        <v>315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8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5" t="s">
        <v>31</v>
      </c>
      <c r="K7" s="45" t="s">
        <v>562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customFormat="1" ht="15" customHeight="1" spans="1:2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1"/>
      <c r="V9" s="11"/>
      <c r="W9" s="11"/>
    </row>
    <row r="10" customFormat="1" ht="15" customHeight="1" spans="1:2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</row>
    <row r="11" ht="18.75" customHeight="1" spans="1:23">
      <c r="A11" s="152" t="s">
        <v>165</v>
      </c>
      <c r="B11" s="153"/>
      <c r="C11" s="153"/>
      <c r="D11" s="153"/>
      <c r="E11" s="153"/>
      <c r="F11" s="153"/>
      <c r="G11" s="153"/>
      <c r="H11" s="154"/>
      <c r="I11" s="16"/>
      <c r="J11" s="16"/>
      <c r="K11" s="16"/>
      <c r="L11" s="16"/>
      <c r="M11" s="16"/>
      <c r="N11" s="16"/>
      <c r="O11" s="16"/>
      <c r="P11" s="16"/>
      <c r="Q11" s="16"/>
      <c r="R11" s="16">
        <v>6691</v>
      </c>
      <c r="S11" s="16">
        <v>6591</v>
      </c>
      <c r="T11" s="16"/>
      <c r="U11" s="16"/>
      <c r="V11" s="16"/>
      <c r="W11" s="16">
        <v>100</v>
      </c>
    </row>
    <row r="12" customHeight="1" spans="1:1">
      <c r="A12" t="s">
        <v>563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"/>
  <sheetViews>
    <sheetView showZeros="0" workbookViewId="0">
      <selection activeCell="C29" sqref="C29"/>
    </sheetView>
  </sheetViews>
  <sheetFormatPr defaultColWidth="9.13333333333333" defaultRowHeight="12" customHeight="1"/>
  <cols>
    <col min="1" max="1" width="30" customWidth="1"/>
    <col min="2" max="2" width="29" customWidth="1"/>
    <col min="3" max="3" width="23.8833333333333" customWidth="1"/>
    <col min="4" max="4" width="20.6333333333333" customWidth="1"/>
    <col min="5" max="5" width="20.1333333333333" customWidth="1"/>
    <col min="6" max="6" width="19.8833333333333" customWidth="1"/>
    <col min="7" max="7" width="9.88333333333333" customWidth="1"/>
    <col min="8" max="8" width="19" customWidth="1"/>
    <col min="9" max="9" width="12.6333333333333" customWidth="1"/>
    <col min="10" max="10" width="12.25" customWidth="1"/>
    <col min="11" max="11" width="15.75" customWidth="1"/>
  </cols>
  <sheetData>
    <row r="1" customHeight="1" spans="11:11">
      <c r="K1" s="53" t="s">
        <v>564</v>
      </c>
    </row>
    <row r="2" ht="28.5" customHeight="1" spans="2:11">
      <c r="B2" s="48" t="s">
        <v>565</v>
      </c>
      <c r="C2" s="3"/>
      <c r="D2" s="3"/>
      <c r="E2" s="3"/>
      <c r="F2" s="3"/>
      <c r="G2" s="49"/>
      <c r="H2" s="3"/>
      <c r="I2" s="49"/>
      <c r="J2" s="49"/>
      <c r="K2" s="3"/>
    </row>
    <row r="3" ht="17.25" customHeight="1" spans="1:2">
      <c r="A3" t="str">
        <f>"单位名称："&amp;"曲靖市沾益区卫生健康局"</f>
        <v>单位名称：曲靖市沾益区卫生健康局</v>
      </c>
      <c r="B3" s="4"/>
    </row>
    <row r="4" ht="44.25" customHeight="1" spans="1:11">
      <c r="A4" s="145" t="s">
        <v>300</v>
      </c>
      <c r="B4" s="45" t="s">
        <v>566</v>
      </c>
      <c r="C4" s="45" t="s">
        <v>567</v>
      </c>
      <c r="D4" s="45" t="s">
        <v>568</v>
      </c>
      <c r="E4" s="45" t="s">
        <v>569</v>
      </c>
      <c r="F4" s="45" t="s">
        <v>570</v>
      </c>
      <c r="G4" s="50" t="s">
        <v>571</v>
      </c>
      <c r="H4" s="45" t="s">
        <v>572</v>
      </c>
      <c r="I4" s="50" t="s">
        <v>573</v>
      </c>
      <c r="J4" s="50" t="s">
        <v>574</v>
      </c>
      <c r="K4" s="45" t="s">
        <v>575</v>
      </c>
    </row>
    <row r="5" ht="18.75" customHeight="1" spans="1:11">
      <c r="A5" s="146">
        <v>1</v>
      </c>
      <c r="B5" s="147">
        <v>2</v>
      </c>
      <c r="C5" s="147">
        <v>3</v>
      </c>
      <c r="D5" s="147">
        <v>4</v>
      </c>
      <c r="E5" s="147">
        <v>5</v>
      </c>
      <c r="F5" s="147">
        <v>6</v>
      </c>
      <c r="G5" s="148">
        <v>7</v>
      </c>
      <c r="H5" s="147">
        <v>8</v>
      </c>
      <c r="I5" s="148">
        <v>9</v>
      </c>
      <c r="J5" s="148">
        <v>10</v>
      </c>
      <c r="K5" s="147">
        <v>11</v>
      </c>
    </row>
    <row r="6" ht="18.75" customHeight="1" spans="1:11">
      <c r="A6" s="149"/>
      <c r="B6" s="150"/>
      <c r="C6" s="150"/>
      <c r="D6" s="150"/>
      <c r="E6" s="150"/>
      <c r="F6" s="150"/>
      <c r="G6" s="151"/>
      <c r="H6" s="150"/>
      <c r="I6" s="151"/>
      <c r="J6" s="151"/>
      <c r="K6" s="150"/>
    </row>
    <row r="7" ht="18.75" customHeight="1" spans="1:11">
      <c r="A7" s="149"/>
      <c r="B7" s="150"/>
      <c r="C7" s="150"/>
      <c r="D7" s="150"/>
      <c r="E7" s="150"/>
      <c r="F7" s="150"/>
      <c r="G7" s="151"/>
      <c r="H7" s="150"/>
      <c r="I7" s="151"/>
      <c r="J7" s="151"/>
      <c r="K7" s="150"/>
    </row>
    <row r="8" ht="18.75" customHeight="1" spans="1:11">
      <c r="A8" s="149"/>
      <c r="B8" s="150"/>
      <c r="C8" s="150"/>
      <c r="D8" s="150"/>
      <c r="E8" s="150"/>
      <c r="F8" s="150"/>
      <c r="G8" s="151"/>
      <c r="H8" s="150"/>
      <c r="I8" s="151"/>
      <c r="J8" s="151"/>
      <c r="K8" s="150"/>
    </row>
    <row r="9" ht="18.75" customHeight="1" spans="1:23">
      <c r="A9" s="152" t="s">
        <v>165</v>
      </c>
      <c r="B9" s="153"/>
      <c r="C9" s="153"/>
      <c r="D9" s="153"/>
      <c r="E9" s="153"/>
      <c r="F9" s="153"/>
      <c r="G9" s="153"/>
      <c r="H9" s="154"/>
      <c r="I9" s="16"/>
      <c r="J9" s="16"/>
      <c r="K9" s="16"/>
      <c r="L9" s="16"/>
      <c r="M9" s="16"/>
      <c r="N9" s="16"/>
      <c r="O9" s="16"/>
      <c r="P9" s="16"/>
      <c r="Q9" s="16"/>
      <c r="R9" s="16">
        <v>6691</v>
      </c>
      <c r="S9" s="16">
        <v>6591</v>
      </c>
      <c r="T9" s="16"/>
      <c r="U9" s="16"/>
      <c r="V9" s="16"/>
      <c r="W9" s="16">
        <v>100</v>
      </c>
    </row>
    <row r="10" customHeight="1" spans="1:1">
      <c r="A10" t="s">
        <v>563</v>
      </c>
    </row>
  </sheetData>
  <mergeCells count="2">
    <mergeCell ref="B2:K2"/>
    <mergeCell ref="A9:H9"/>
  </mergeCells>
  <pageMargins left="0.7" right="0.7" top="0.75" bottom="0.75" header="0.3" footer="0.3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B19" sqref="B19"/>
    </sheetView>
  </sheetViews>
  <sheetFormatPr defaultColWidth="9.13333333333333" defaultRowHeight="12" customHeight="1" outlineLevelRow="7"/>
  <cols>
    <col min="1" max="1" width="38" customWidth="1"/>
    <col min="2" max="2" width="22.75" customWidth="1"/>
    <col min="3" max="3" width="17.6333333333333" customWidth="1"/>
    <col min="4" max="7" width="23.6333333333333" customWidth="1"/>
    <col min="8" max="8" width="21.8833333333333" customWidth="1"/>
    <col min="9" max="11" width="23.6333333333333" customWidth="1"/>
  </cols>
  <sheetData>
    <row r="1" ht="17.25" customHeight="1" spans="11:11">
      <c r="K1" s="66" t="s">
        <v>576</v>
      </c>
    </row>
    <row r="2" ht="28.5" customHeight="1" spans="2:11">
      <c r="B2" s="135" t="s">
        <v>577</v>
      </c>
      <c r="C2" s="18"/>
      <c r="D2" s="18"/>
      <c r="E2" s="18"/>
      <c r="F2" s="18"/>
      <c r="G2" s="72"/>
      <c r="H2" s="18"/>
      <c r="I2" s="72"/>
      <c r="J2" s="72"/>
      <c r="K2" s="18"/>
    </row>
    <row r="3" ht="17.25" customHeight="1" spans="1:2">
      <c r="A3" t="s">
        <v>578</v>
      </c>
      <c r="B3" s="136"/>
    </row>
    <row r="4" ht="44.25" customHeight="1" spans="1:11">
      <c r="A4" s="137" t="s">
        <v>300</v>
      </c>
      <c r="B4" s="45" t="s">
        <v>566</v>
      </c>
      <c r="C4" s="45" t="s">
        <v>567</v>
      </c>
      <c r="D4" s="45" t="s">
        <v>568</v>
      </c>
      <c r="E4" s="45" t="s">
        <v>569</v>
      </c>
      <c r="F4" s="45" t="s">
        <v>570</v>
      </c>
      <c r="G4" s="50" t="s">
        <v>571</v>
      </c>
      <c r="H4" s="45" t="s">
        <v>572</v>
      </c>
      <c r="I4" s="50" t="s">
        <v>573</v>
      </c>
      <c r="J4" s="50" t="s">
        <v>574</v>
      </c>
      <c r="K4" s="45" t="s">
        <v>575</v>
      </c>
    </row>
    <row r="5" ht="14.25" customHeight="1" spans="1:11">
      <c r="A5" s="138">
        <v>1</v>
      </c>
      <c r="B5" s="139">
        <v>2</v>
      </c>
      <c r="C5" s="140">
        <v>3</v>
      </c>
      <c r="D5" s="141">
        <v>4</v>
      </c>
      <c r="E5" s="141">
        <v>5</v>
      </c>
      <c r="F5" s="141">
        <v>6</v>
      </c>
      <c r="G5" s="141">
        <v>7</v>
      </c>
      <c r="H5" s="140">
        <v>8</v>
      </c>
      <c r="I5" s="141">
        <v>8</v>
      </c>
      <c r="J5" s="140">
        <v>10</v>
      </c>
      <c r="K5" s="140">
        <v>11</v>
      </c>
    </row>
    <row r="6" ht="21" customHeight="1" spans="1:11">
      <c r="A6" s="52"/>
      <c r="B6" s="31"/>
      <c r="C6" s="142"/>
      <c r="D6" s="142"/>
      <c r="E6" s="142"/>
      <c r="F6" s="143"/>
      <c r="G6" s="144"/>
      <c r="H6" s="143"/>
      <c r="I6" s="144"/>
      <c r="J6" s="144"/>
      <c r="K6" s="143"/>
    </row>
    <row r="7" ht="21" customHeight="1" spans="1:11">
      <c r="A7" s="138"/>
      <c r="B7" s="31"/>
      <c r="C7" s="31"/>
      <c r="D7" s="31"/>
      <c r="E7" s="31"/>
      <c r="F7" s="31"/>
      <c r="G7" s="31"/>
      <c r="H7" s="31"/>
      <c r="I7" s="31"/>
      <c r="J7" s="31"/>
      <c r="K7" s="30"/>
    </row>
    <row r="8" customHeight="1" spans="1:1">
      <c r="A8" t="s">
        <v>563</v>
      </c>
    </row>
  </sheetData>
  <mergeCells count="1">
    <mergeCell ref="B2:K2"/>
  </mergeCells>
  <pageMargins left="0.7" right="0.7" top="0.75" bottom="0.75" header="0.3" footer="0.3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0" sqref="B20"/>
    </sheetView>
  </sheetViews>
  <sheetFormatPr defaultColWidth="9.13333333333333" defaultRowHeight="14.25" customHeight="1" outlineLevelCol="5"/>
  <cols>
    <col min="1" max="1" width="26.8833333333333" customWidth="1"/>
    <col min="2" max="2" width="34.25" customWidth="1"/>
    <col min="3" max="3" width="30.3833333333333" customWidth="1"/>
    <col min="4" max="4" width="28.75" customWidth="1"/>
    <col min="5" max="6" width="26.8833333333333" customWidth="1"/>
  </cols>
  <sheetData>
    <row r="1" ht="12" customHeight="1" spans="1:6">
      <c r="A1" s="113">
        <v>1</v>
      </c>
      <c r="B1" s="114">
        <v>0</v>
      </c>
      <c r="C1" s="113">
        <v>1</v>
      </c>
      <c r="D1" s="129"/>
      <c r="E1" s="129"/>
      <c r="F1" s="112" t="s">
        <v>579</v>
      </c>
    </row>
    <row r="2" ht="26.25" customHeight="1" spans="1:6">
      <c r="A2" s="117" t="s">
        <v>580</v>
      </c>
      <c r="B2" s="117" t="s">
        <v>580</v>
      </c>
      <c r="C2" s="118"/>
      <c r="D2" s="130"/>
      <c r="E2" s="130"/>
      <c r="F2" s="130"/>
    </row>
    <row r="3" ht="13.5" customHeight="1" spans="1:6">
      <c r="A3" s="4" t="str">
        <f>"单位名称："&amp;"曲靖市沾益区卫生健康局"</f>
        <v>单位名称：曲靖市沾益区卫生健康局</v>
      </c>
      <c r="B3" s="4" t="s">
        <v>581</v>
      </c>
      <c r="C3" s="113"/>
      <c r="D3" s="129"/>
      <c r="E3" s="129"/>
      <c r="F3" s="320" t="s">
        <v>2</v>
      </c>
    </row>
    <row r="4" ht="19.5" customHeight="1" spans="1:6">
      <c r="A4" s="64" t="s">
        <v>582</v>
      </c>
      <c r="B4" s="131" t="s">
        <v>82</v>
      </c>
      <c r="C4" s="64" t="s">
        <v>83</v>
      </c>
      <c r="D4" s="10" t="s">
        <v>583</v>
      </c>
      <c r="E4" s="10"/>
      <c r="F4" s="10"/>
    </row>
    <row r="5" ht="18.75" customHeight="1" spans="1:6">
      <c r="A5" s="64"/>
      <c r="B5" s="132"/>
      <c r="C5" s="64"/>
      <c r="D5" s="10" t="s">
        <v>29</v>
      </c>
      <c r="E5" s="10" t="s">
        <v>84</v>
      </c>
      <c r="F5" s="10" t="s">
        <v>85</v>
      </c>
    </row>
    <row r="6" ht="23.25" customHeight="1" spans="1:6">
      <c r="A6" s="50">
        <v>1</v>
      </c>
      <c r="B6" s="125" t="s">
        <v>183</v>
      </c>
      <c r="C6" s="50">
        <v>3</v>
      </c>
      <c r="D6" s="63">
        <v>4</v>
      </c>
      <c r="E6" s="63">
        <v>5</v>
      </c>
      <c r="F6" s="63">
        <v>6</v>
      </c>
    </row>
    <row r="7" ht="23.25" customHeight="1" spans="1:6">
      <c r="A7" s="31"/>
      <c r="B7" s="52"/>
      <c r="C7" s="52"/>
      <c r="D7" s="16"/>
      <c r="E7" s="16"/>
      <c r="F7" s="16"/>
    </row>
    <row r="8" ht="24" customHeight="1" spans="1:6">
      <c r="A8" s="52"/>
      <c r="B8" s="31"/>
      <c r="C8" s="31"/>
      <c r="D8" s="16"/>
      <c r="E8" s="16"/>
      <c r="F8" s="16"/>
    </row>
    <row r="9" ht="18.75" customHeight="1" spans="1:6">
      <c r="A9" s="133" t="s">
        <v>165</v>
      </c>
      <c r="B9" s="133" t="s">
        <v>165</v>
      </c>
      <c r="C9" s="134" t="s">
        <v>165</v>
      </c>
      <c r="D9" s="16"/>
      <c r="E9" s="16"/>
      <c r="F9" s="16"/>
    </row>
    <row r="10" customHeight="1" spans="1:1">
      <c r="A10" t="s">
        <v>584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9" sqref="B19"/>
    </sheetView>
  </sheetViews>
  <sheetFormatPr defaultColWidth="9.13333333333333" defaultRowHeight="14.25" customHeight="1" outlineLevelCol="5"/>
  <cols>
    <col min="1" max="1" width="23.6333333333333" customWidth="1"/>
    <col min="2" max="2" width="30.3833333333333" customWidth="1"/>
    <col min="3" max="3" width="26.1333333333333" customWidth="1"/>
    <col min="4" max="4" width="25.25" customWidth="1"/>
    <col min="5" max="6" width="23.6333333333333" customWidth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6" t="s">
        <v>579</v>
      </c>
    </row>
    <row r="2" ht="26.25" customHeight="1" spans="1:6">
      <c r="A2" s="117" t="s">
        <v>585</v>
      </c>
      <c r="B2" s="117" t="s">
        <v>580</v>
      </c>
      <c r="C2" s="118"/>
      <c r="D2" s="119"/>
      <c r="E2" s="119"/>
      <c r="F2" s="119"/>
    </row>
    <row r="3" ht="13.5" customHeight="1" spans="1:6">
      <c r="A3" s="4" t="str">
        <f>"单位名称："&amp;"曲靖市沾益区卫生健康局"</f>
        <v>单位名称：曲靖市沾益区卫生健康局</v>
      </c>
      <c r="B3" s="120" t="s">
        <v>581</v>
      </c>
      <c r="C3" s="113"/>
      <c r="D3" s="115"/>
      <c r="E3" s="115"/>
      <c r="F3" s="320" t="s">
        <v>2</v>
      </c>
    </row>
    <row r="4" ht="19.5" customHeight="1" spans="1:6">
      <c r="A4" s="121" t="s">
        <v>582</v>
      </c>
      <c r="B4" s="122" t="s">
        <v>82</v>
      </c>
      <c r="C4" s="121" t="s">
        <v>83</v>
      </c>
      <c r="D4" s="36" t="s">
        <v>586</v>
      </c>
      <c r="E4" s="37"/>
      <c r="F4" s="38"/>
    </row>
    <row r="5" ht="18.75" customHeight="1" spans="1:6">
      <c r="A5" s="123"/>
      <c r="B5" s="124"/>
      <c r="C5" s="123"/>
      <c r="D5" s="23" t="s">
        <v>29</v>
      </c>
      <c r="E5" s="36" t="s">
        <v>84</v>
      </c>
      <c r="F5" s="23" t="s">
        <v>85</v>
      </c>
    </row>
    <row r="6" ht="18.75" customHeight="1" spans="1:6">
      <c r="A6" s="50">
        <v>1</v>
      </c>
      <c r="B6" s="125" t="s">
        <v>183</v>
      </c>
      <c r="C6" s="50">
        <v>3</v>
      </c>
      <c r="D6" s="63">
        <v>4</v>
      </c>
      <c r="E6" s="63">
        <v>5</v>
      </c>
      <c r="F6" s="63">
        <v>6</v>
      </c>
    </row>
    <row r="7" ht="21" customHeight="1" spans="1:6">
      <c r="A7" s="31"/>
      <c r="B7" s="126"/>
      <c r="C7" s="126"/>
      <c r="D7" s="16"/>
      <c r="E7" s="16"/>
      <c r="F7" s="16"/>
    </row>
    <row r="8" ht="21" customHeight="1" spans="1:6">
      <c r="A8" s="126"/>
      <c r="B8" s="31"/>
      <c r="C8" s="31"/>
      <c r="D8" s="16"/>
      <c r="E8" s="16"/>
      <c r="F8" s="16"/>
    </row>
    <row r="9" ht="18.75" customHeight="1" spans="1:6">
      <c r="A9" s="127" t="s">
        <v>165</v>
      </c>
      <c r="B9" s="127" t="s">
        <v>165</v>
      </c>
      <c r="C9" s="128" t="s">
        <v>165</v>
      </c>
      <c r="D9" s="16"/>
      <c r="E9" s="16"/>
      <c r="F9" s="16"/>
    </row>
    <row r="10" customHeight="1" spans="1:1">
      <c r="A10" t="s">
        <v>587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tabSelected="1" workbookViewId="0">
      <selection activeCell="F22" sqref="F22"/>
    </sheetView>
  </sheetViews>
  <sheetFormatPr defaultColWidth="9.13333333333333" defaultRowHeight="14.25" customHeight="1"/>
  <cols>
    <col min="1" max="2" width="23.6333333333333" customWidth="1"/>
    <col min="3" max="3" width="27" customWidth="1"/>
    <col min="4" max="5" width="23.6333333333333" customWidth="1"/>
    <col min="6" max="6" width="33.8833333333333" customWidth="1"/>
    <col min="7" max="8" width="20.1333333333333" customWidth="1"/>
    <col min="9" max="9" width="25.25" customWidth="1"/>
    <col min="10" max="12" width="27" customWidth="1"/>
    <col min="13" max="13" width="23.6333333333333" customWidth="1"/>
    <col min="14" max="14" width="30.3833333333333" customWidth="1"/>
    <col min="15" max="15" width="27" customWidth="1"/>
    <col min="16" max="16" width="30.3833333333333" customWidth="1"/>
    <col min="17" max="17" width="23.6333333333333" customWidth="1"/>
  </cols>
  <sheetData>
    <row r="1" ht="13.5" customHeight="1" spans="15:17">
      <c r="O1" s="66"/>
      <c r="P1" s="66"/>
      <c r="Q1" s="39" t="s">
        <v>588</v>
      </c>
    </row>
    <row r="2" ht="27.75" customHeight="1" spans="1:17">
      <c r="A2" s="40" t="s">
        <v>589</v>
      </c>
      <c r="B2" s="18"/>
      <c r="C2" s="18"/>
      <c r="D2" s="18"/>
      <c r="E2" s="18"/>
      <c r="F2" s="18"/>
      <c r="G2" s="18"/>
      <c r="H2" s="18"/>
      <c r="I2" s="18"/>
      <c r="J2" s="18"/>
      <c r="K2" s="72"/>
      <c r="L2" s="18"/>
      <c r="M2" s="18"/>
      <c r="N2" s="18"/>
      <c r="O2" s="72"/>
      <c r="P2" s="72"/>
      <c r="Q2" s="18"/>
    </row>
    <row r="3" ht="18.75" customHeight="1" spans="1:17">
      <c r="A3" s="41" t="str">
        <f>"单位名称："&amp;"曲靖市沾益区卫生健康局"</f>
        <v>单位名称：曲靖市沾益区卫生健康局</v>
      </c>
      <c r="B3" s="20"/>
      <c r="C3" s="20"/>
      <c r="D3" s="20"/>
      <c r="E3" s="20"/>
      <c r="F3" s="20"/>
      <c r="G3" s="20"/>
      <c r="H3" s="20"/>
      <c r="I3" s="20"/>
      <c r="J3" s="20"/>
      <c r="O3" s="87"/>
      <c r="P3" s="87"/>
      <c r="Q3" s="320" t="s">
        <v>2</v>
      </c>
    </row>
    <row r="4" ht="15.75" customHeight="1" spans="1:17">
      <c r="A4" s="22" t="s">
        <v>590</v>
      </c>
      <c r="B4" s="74" t="s">
        <v>591</v>
      </c>
      <c r="C4" s="74" t="s">
        <v>592</v>
      </c>
      <c r="D4" s="74" t="s">
        <v>593</v>
      </c>
      <c r="E4" s="74" t="s">
        <v>594</v>
      </c>
      <c r="F4" s="74" t="s">
        <v>595</v>
      </c>
      <c r="G4" s="43" t="s">
        <v>306</v>
      </c>
      <c r="H4" s="43"/>
      <c r="I4" s="43"/>
      <c r="J4" s="43"/>
      <c r="K4" s="88"/>
      <c r="L4" s="43"/>
      <c r="M4" s="43"/>
      <c r="N4" s="43"/>
      <c r="O4" s="89"/>
      <c r="P4" s="88"/>
      <c r="Q4" s="44"/>
    </row>
    <row r="5" ht="17.25" customHeight="1" spans="1:17">
      <c r="A5" s="25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596</v>
      </c>
      <c r="J5" s="76" t="s">
        <v>597</v>
      </c>
      <c r="K5" s="77" t="s">
        <v>598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28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315</v>
      </c>
      <c r="O6" s="51" t="s">
        <v>39</v>
      </c>
      <c r="P6" s="79" t="s">
        <v>40</v>
      </c>
      <c r="Q6" s="78" t="s">
        <v>41</v>
      </c>
    </row>
    <row r="7" ht="15" customHeight="1" spans="1:17">
      <c r="A7" s="29">
        <v>1</v>
      </c>
      <c r="B7" s="97">
        <v>2</v>
      </c>
      <c r="C7" s="97">
        <v>3</v>
      </c>
      <c r="D7" s="97">
        <v>4</v>
      </c>
      <c r="E7" s="97">
        <v>5</v>
      </c>
      <c r="F7" s="98">
        <v>6</v>
      </c>
      <c r="G7" s="99">
        <v>7</v>
      </c>
      <c r="H7" s="99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</row>
    <row r="8" ht="15" customHeight="1" spans="1:17">
      <c r="A8" s="100" t="s">
        <v>43</v>
      </c>
      <c r="B8" s="101"/>
      <c r="C8" s="101"/>
      <c r="D8" s="101"/>
      <c r="E8" s="102"/>
      <c r="F8" s="103">
        <v>7</v>
      </c>
      <c r="G8" s="103">
        <v>7</v>
      </c>
      <c r="H8" s="103">
        <v>7</v>
      </c>
      <c r="I8" s="111"/>
      <c r="J8" s="111"/>
      <c r="K8" s="111"/>
      <c r="L8" s="111"/>
      <c r="M8" s="111"/>
      <c r="N8" s="111"/>
      <c r="O8" s="111"/>
      <c r="P8" s="111"/>
      <c r="Q8" s="111"/>
    </row>
    <row r="9" ht="15" customHeight="1" spans="1:17">
      <c r="A9" s="104" t="s">
        <v>599</v>
      </c>
      <c r="B9" s="105" t="s">
        <v>600</v>
      </c>
      <c r="C9" s="105" t="s">
        <v>600</v>
      </c>
      <c r="D9" s="105" t="s">
        <v>600</v>
      </c>
      <c r="E9" s="106" t="s">
        <v>600</v>
      </c>
      <c r="F9" s="103">
        <v>7</v>
      </c>
      <c r="G9" s="103">
        <v>7</v>
      </c>
      <c r="H9" s="103">
        <v>7</v>
      </c>
      <c r="I9" s="111"/>
      <c r="J9" s="111"/>
      <c r="K9" s="111"/>
      <c r="L9" s="111"/>
      <c r="M9" s="111"/>
      <c r="N9" s="111"/>
      <c r="O9" s="111"/>
      <c r="P9" s="111"/>
      <c r="Q9" s="111"/>
    </row>
    <row r="10" ht="15" customHeight="1" spans="1:17">
      <c r="A10" s="107" t="s">
        <v>241</v>
      </c>
      <c r="B10" s="107" t="s">
        <v>601</v>
      </c>
      <c r="C10" s="107" t="s">
        <v>602</v>
      </c>
      <c r="D10" s="107" t="s">
        <v>603</v>
      </c>
      <c r="E10" s="108">
        <v>1</v>
      </c>
      <c r="F10" s="103">
        <v>0.7</v>
      </c>
      <c r="G10" s="103">
        <v>0.7</v>
      </c>
      <c r="H10" s="103">
        <v>0.7</v>
      </c>
      <c r="I10" s="111"/>
      <c r="J10" s="111"/>
      <c r="K10" s="111"/>
      <c r="L10" s="111"/>
      <c r="M10" s="111"/>
      <c r="N10" s="111"/>
      <c r="O10" s="111"/>
      <c r="P10" s="111"/>
      <c r="Q10" s="111"/>
    </row>
    <row r="11" ht="21" customHeight="1" spans="1:17">
      <c r="A11" s="107" t="s">
        <v>241</v>
      </c>
      <c r="B11" s="107" t="s">
        <v>604</v>
      </c>
      <c r="C11" s="107" t="s">
        <v>605</v>
      </c>
      <c r="D11" s="107" t="s">
        <v>603</v>
      </c>
      <c r="E11" s="108">
        <v>1</v>
      </c>
      <c r="F11" s="103">
        <v>4.3</v>
      </c>
      <c r="G11" s="103">
        <v>4.3</v>
      </c>
      <c r="H11" s="103">
        <v>4.3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25.5" customHeight="1" spans="1:17">
      <c r="A12" s="107" t="s">
        <v>241</v>
      </c>
      <c r="B12" s="107" t="s">
        <v>606</v>
      </c>
      <c r="C12" s="107" t="s">
        <v>607</v>
      </c>
      <c r="D12" s="107" t="s">
        <v>603</v>
      </c>
      <c r="E12" s="108">
        <v>1</v>
      </c>
      <c r="F12" s="103">
        <v>2</v>
      </c>
      <c r="G12" s="103">
        <v>2</v>
      </c>
      <c r="H12" s="103">
        <v>2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21" customHeight="1" spans="1:17">
      <c r="A13" s="82" t="s">
        <v>165</v>
      </c>
      <c r="B13" s="83"/>
      <c r="C13" s="83"/>
      <c r="D13" s="83"/>
      <c r="E13" s="109"/>
      <c r="F13" s="110">
        <v>7</v>
      </c>
      <c r="G13" s="110">
        <v>7</v>
      </c>
      <c r="H13" s="110">
        <v>7</v>
      </c>
      <c r="I13" s="16"/>
      <c r="J13" s="16"/>
      <c r="K13" s="16"/>
      <c r="L13" s="16"/>
      <c r="M13" s="16"/>
      <c r="N13" s="16"/>
      <c r="O13" s="16"/>
      <c r="P13" s="16"/>
      <c r="Q13" s="16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B11" sqref="B11"/>
    </sheetView>
  </sheetViews>
  <sheetFormatPr defaultColWidth="9.13333333333333" defaultRowHeight="14.25" customHeight="1"/>
  <cols>
    <col min="1" max="1" width="23.6333333333333" customWidth="1"/>
    <col min="2" max="2" width="27" customWidth="1"/>
    <col min="3" max="3" width="28.25" customWidth="1"/>
    <col min="4" max="4" width="23.6333333333333" customWidth="1"/>
    <col min="5" max="7" width="27" customWidth="1"/>
    <col min="8" max="9" width="20.1333333333333" customWidth="1"/>
    <col min="10" max="10" width="25.25" customWidth="1"/>
    <col min="11" max="13" width="27" customWidth="1"/>
    <col min="14" max="14" width="23.6333333333333" customWidth="1"/>
    <col min="15" max="15" width="30.3833333333333" customWidth="1"/>
    <col min="16" max="16" width="27" customWidth="1"/>
    <col min="17" max="17" width="30.3833333333333" customWidth="1"/>
    <col min="18" max="18" width="23.6333333333333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608</v>
      </c>
    </row>
    <row r="2" ht="27.75" customHeight="1" spans="1:18">
      <c r="A2" s="40" t="s">
        <v>609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tr">
        <f>"单位名称："&amp;"曲靖市沾益区卫生健康局"</f>
        <v>单位名称：曲靖市沾益区卫生健康局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323" t="s">
        <v>2</v>
      </c>
    </row>
    <row r="4" ht="15.75" customHeight="1" spans="1:18">
      <c r="A4" s="22" t="s">
        <v>590</v>
      </c>
      <c r="B4" s="74" t="s">
        <v>610</v>
      </c>
      <c r="C4" s="74" t="s">
        <v>611</v>
      </c>
      <c r="D4" s="75" t="s">
        <v>612</v>
      </c>
      <c r="E4" s="75" t="s">
        <v>613</v>
      </c>
      <c r="F4" s="75" t="s">
        <v>614</v>
      </c>
      <c r="G4" s="75" t="s">
        <v>615</v>
      </c>
      <c r="H4" s="43" t="s">
        <v>306</v>
      </c>
      <c r="I4" s="43"/>
      <c r="J4" s="43"/>
      <c r="K4" s="43"/>
      <c r="L4" s="88"/>
      <c r="M4" s="43"/>
      <c r="N4" s="43"/>
      <c r="O4" s="43"/>
      <c r="P4" s="89"/>
      <c r="Q4" s="88"/>
      <c r="R4" s="44"/>
    </row>
    <row r="5" ht="17.25" customHeight="1" spans="1:18">
      <c r="A5" s="25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596</v>
      </c>
      <c r="K5" s="76" t="s">
        <v>597</v>
      </c>
      <c r="L5" s="77" t="s">
        <v>598</v>
      </c>
      <c r="M5" s="90" t="s">
        <v>616</v>
      </c>
      <c r="N5" s="90"/>
      <c r="O5" s="90"/>
      <c r="P5" s="91"/>
      <c r="Q5" s="96"/>
      <c r="R5" s="78"/>
    </row>
    <row r="6" ht="54" customHeight="1" spans="1:18">
      <c r="A6" s="28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315</v>
      </c>
      <c r="P6" s="51" t="s">
        <v>39</v>
      </c>
      <c r="Q6" s="79" t="s">
        <v>40</v>
      </c>
      <c r="R6" s="78" t="s">
        <v>41</v>
      </c>
    </row>
    <row r="7" ht="15" customHeight="1" spans="1:18">
      <c r="A7" s="28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31"/>
      <c r="B8" s="80"/>
      <c r="C8" s="80"/>
      <c r="D8" s="81"/>
      <c r="E8" s="81"/>
      <c r="F8" s="81"/>
      <c r="G8" s="8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1" customHeight="1" spans="1:18">
      <c r="A9" s="31"/>
      <c r="B9" s="31"/>
      <c r="C9" s="31"/>
      <c r="D9" s="31"/>
      <c r="E9" s="31"/>
      <c r="F9" s="31"/>
      <c r="G9" s="3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1" customHeight="1" spans="1:18">
      <c r="A10" s="82" t="s">
        <v>617</v>
      </c>
      <c r="B10" s="83"/>
      <c r="C10" s="84"/>
      <c r="D10" s="81"/>
      <c r="E10" s="81"/>
      <c r="F10" s="81"/>
      <c r="G10" s="8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Height="1" spans="1:1">
      <c r="A11" t="s">
        <v>618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23" sqref="A23"/>
    </sheetView>
  </sheetViews>
  <sheetFormatPr defaultColWidth="9.13333333333333" defaultRowHeight="14.25" customHeight="1"/>
  <cols>
    <col min="1" max="1" width="37.75" customWidth="1"/>
    <col min="2" max="4" width="13.3833333333333" customWidth="1"/>
    <col min="5" max="5" width="10.25" customWidth="1"/>
    <col min="7" max="14" width="10.25" customWidth="1"/>
  </cols>
  <sheetData>
    <row r="1" ht="13.5" customHeight="1" spans="4:14">
      <c r="D1" s="54"/>
      <c r="F1" s="55"/>
      <c r="N1" s="66" t="s">
        <v>619</v>
      </c>
    </row>
    <row r="2" ht="35.25" customHeight="1" spans="1:14">
      <c r="A2" s="56" t="s">
        <v>620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"单位名称："&amp;"曲靖市沾益区卫生健康局"</f>
        <v>单位名称：曲靖市沾益区卫生健康局</v>
      </c>
      <c r="B3" s="59"/>
      <c r="C3" s="59"/>
      <c r="D3" s="60"/>
      <c r="E3" s="59"/>
      <c r="F3" s="61"/>
      <c r="G3" s="59"/>
      <c r="H3" s="59"/>
      <c r="I3" s="59"/>
      <c r="J3" s="59"/>
      <c r="K3" s="20"/>
      <c r="L3" s="20"/>
      <c r="M3" s="324" t="s">
        <v>2</v>
      </c>
    </row>
    <row r="4" ht="19.5" customHeight="1" spans="1:14">
      <c r="A4" s="10" t="s">
        <v>621</v>
      </c>
      <c r="B4" s="10" t="s">
        <v>306</v>
      </c>
      <c r="C4" s="10"/>
      <c r="D4" s="10"/>
      <c r="E4" s="10" t="s">
        <v>622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623</v>
      </c>
      <c r="E5" s="50" t="s">
        <v>624</v>
      </c>
      <c r="F5" s="50" t="s">
        <v>625</v>
      </c>
      <c r="G5" s="50" t="s">
        <v>626</v>
      </c>
      <c r="H5" s="50" t="s">
        <v>627</v>
      </c>
      <c r="I5" s="50" t="s">
        <v>628</v>
      </c>
      <c r="J5" s="50" t="s">
        <v>629</v>
      </c>
      <c r="K5" s="50" t="s">
        <v>630</v>
      </c>
      <c r="L5" s="50" t="s">
        <v>631</v>
      </c>
      <c r="M5" s="50" t="s">
        <v>632</v>
      </c>
      <c r="N5" s="50" t="s">
        <v>633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0">
        <v>5</v>
      </c>
      <c r="F6" s="63">
        <v>6</v>
      </c>
      <c r="G6" s="50">
        <v>7</v>
      </c>
      <c r="H6" s="64">
        <v>8</v>
      </c>
      <c r="I6" s="50">
        <v>9</v>
      </c>
      <c r="J6" s="50">
        <v>10</v>
      </c>
      <c r="K6" s="50">
        <v>11</v>
      </c>
      <c r="L6" s="64">
        <v>12</v>
      </c>
      <c r="M6" s="50">
        <v>13</v>
      </c>
      <c r="N6" s="68">
        <v>14</v>
      </c>
    </row>
    <row r="7" ht="18.75" customHeight="1" spans="1:14">
      <c r="A7" s="6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ht="18.75" customHeight="1" spans="1:14">
      <c r="A8" s="6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customHeight="1" spans="1:1">
      <c r="A9" t="s">
        <v>634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" right="0.7" top="0.75" bottom="0.75" header="0.3" footer="0.3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3333333333333" defaultRowHeight="12" customHeight="1" outlineLevelRow="7"/>
  <cols>
    <col min="1" max="1" width="26.3833333333333" customWidth="1"/>
    <col min="2" max="5" width="26.8833333333333" customWidth="1"/>
    <col min="6" max="6" width="23.6333333333333" customWidth="1"/>
    <col min="7" max="7" width="25" customWidth="1"/>
    <col min="8" max="9" width="23.6333333333333" customWidth="1"/>
    <col min="10" max="10" width="26.8833333333333" customWidth="1"/>
  </cols>
  <sheetData>
    <row r="1" customHeight="1" spans="10:10">
      <c r="J1" s="53" t="s">
        <v>635</v>
      </c>
    </row>
    <row r="2" ht="28.5" customHeight="1" spans="1:10">
      <c r="A2" s="48" t="s">
        <v>636</v>
      </c>
      <c r="B2" s="3"/>
      <c r="C2" s="3"/>
      <c r="D2" s="3"/>
      <c r="E2" s="3"/>
      <c r="F2" s="49"/>
      <c r="G2" s="3"/>
      <c r="H2" s="49"/>
      <c r="I2" s="49"/>
      <c r="J2" s="3"/>
    </row>
    <row r="3" ht="17.25" customHeight="1" spans="1:1">
      <c r="A3" s="4" t="str">
        <f>"单位名称："&amp;"曲靖市沾益区卫生健康局"</f>
        <v>单位名称：曲靖市沾益区卫生健康局</v>
      </c>
    </row>
    <row r="4" ht="44.25" customHeight="1" spans="1:10">
      <c r="A4" s="45" t="s">
        <v>566</v>
      </c>
      <c r="B4" s="45" t="s">
        <v>567</v>
      </c>
      <c r="C4" s="45" t="s">
        <v>568</v>
      </c>
      <c r="D4" s="45" t="s">
        <v>569</v>
      </c>
      <c r="E4" s="45" t="s">
        <v>570</v>
      </c>
      <c r="F4" s="50" t="s">
        <v>571</v>
      </c>
      <c r="G4" s="45" t="s">
        <v>572</v>
      </c>
      <c r="H4" s="50" t="s">
        <v>573</v>
      </c>
      <c r="I4" s="50" t="s">
        <v>574</v>
      </c>
      <c r="J4" s="45" t="s">
        <v>575</v>
      </c>
    </row>
    <row r="5" ht="14.25" customHeight="1" spans="1:10">
      <c r="A5" s="45">
        <v>1</v>
      </c>
      <c r="B5" s="50">
        <v>2</v>
      </c>
      <c r="C5" s="51">
        <v>3</v>
      </c>
      <c r="D5" s="51">
        <v>4</v>
      </c>
      <c r="E5" s="51">
        <v>5</v>
      </c>
      <c r="F5" s="51">
        <v>6</v>
      </c>
      <c r="G5" s="50">
        <v>7</v>
      </c>
      <c r="H5" s="51">
        <v>8</v>
      </c>
      <c r="I5" s="50">
        <v>9</v>
      </c>
      <c r="J5" s="50">
        <v>10</v>
      </c>
    </row>
    <row r="6" ht="27.75" customHeight="1" spans="1:10">
      <c r="A6" s="31"/>
      <c r="B6" s="52"/>
      <c r="C6" s="52"/>
      <c r="D6" s="52"/>
      <c r="E6" s="52"/>
      <c r="F6" s="52"/>
      <c r="G6" s="52"/>
      <c r="H6" s="52"/>
      <c r="I6" s="52"/>
      <c r="J6" s="52"/>
    </row>
    <row r="7" ht="26.25" customHeight="1" spans="1:10">
      <c r="A7" s="31"/>
      <c r="B7" s="31"/>
      <c r="C7" s="31"/>
      <c r="D7" s="31"/>
      <c r="E7" s="31"/>
      <c r="F7" s="31"/>
      <c r="G7" s="31"/>
      <c r="H7" s="31"/>
      <c r="I7" s="31"/>
      <c r="J7" s="31"/>
    </row>
    <row r="8" customHeight="1" spans="1:1">
      <c r="A8" t="s">
        <v>634</v>
      </c>
    </row>
  </sheetData>
  <mergeCells count="2">
    <mergeCell ref="A2:J2"/>
    <mergeCell ref="A3:H3"/>
  </mergeCells>
  <pageMargins left="0.7" right="0.7" top="0.75" bottom="0.75" header="0.3" footer="0.3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C25" sqref="C25"/>
    </sheetView>
  </sheetViews>
  <sheetFormatPr defaultColWidth="9.13333333333333" defaultRowHeight="12" customHeight="1" outlineLevelCol="7"/>
  <cols>
    <col min="1" max="1" width="22.75" customWidth="1"/>
    <col min="2" max="2" width="24.6333333333333" customWidth="1"/>
    <col min="3" max="3" width="30.3833333333333" customWidth="1"/>
    <col min="4" max="5" width="23.6333333333333" customWidth="1"/>
    <col min="6" max="8" width="32.1333333333333" customWidth="1"/>
  </cols>
  <sheetData>
    <row r="1" ht="14.25" customHeight="1" spans="8:8">
      <c r="H1" s="39" t="s">
        <v>637</v>
      </c>
    </row>
    <row r="2" ht="28.5" customHeight="1" spans="1:8">
      <c r="A2" s="40" t="s">
        <v>638</v>
      </c>
      <c r="B2" s="18"/>
      <c r="C2" s="18"/>
      <c r="D2" s="18"/>
      <c r="E2" s="18"/>
      <c r="F2" s="18"/>
      <c r="G2" s="18"/>
      <c r="H2" s="18"/>
    </row>
    <row r="3" ht="13.5" customHeight="1" spans="1:2">
      <c r="A3" s="41" t="str">
        <f>"单位名称："&amp;"曲靖市沾益区卫生健康局"</f>
        <v>单位名称：曲靖市沾益区卫生健康局</v>
      </c>
      <c r="B3" s="19"/>
    </row>
    <row r="4" ht="18" customHeight="1" spans="1:8">
      <c r="A4" s="22" t="s">
        <v>582</v>
      </c>
      <c r="B4" s="22" t="s">
        <v>639</v>
      </c>
      <c r="C4" s="22" t="s">
        <v>640</v>
      </c>
      <c r="D4" s="22" t="s">
        <v>641</v>
      </c>
      <c r="E4" s="22" t="s">
        <v>642</v>
      </c>
      <c r="F4" s="42" t="s">
        <v>643</v>
      </c>
      <c r="G4" s="43"/>
      <c r="H4" s="44"/>
    </row>
    <row r="5" ht="18" customHeight="1" spans="1:8">
      <c r="A5" s="28"/>
      <c r="B5" s="28"/>
      <c r="C5" s="28"/>
      <c r="D5" s="28"/>
      <c r="E5" s="28"/>
      <c r="F5" s="45" t="s">
        <v>594</v>
      </c>
      <c r="G5" s="45" t="s">
        <v>644</v>
      </c>
      <c r="H5" s="45" t="s">
        <v>645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31"/>
      <c r="B7" s="31"/>
      <c r="C7" s="31"/>
      <c r="D7" s="31"/>
      <c r="E7" s="31"/>
      <c r="F7" s="31"/>
      <c r="G7" s="16"/>
      <c r="H7" s="16"/>
    </row>
    <row r="8" ht="24" customHeight="1" spans="1:8">
      <c r="A8" s="46" t="s">
        <v>29</v>
      </c>
      <c r="B8" s="47"/>
      <c r="C8" s="47"/>
      <c r="D8" s="47"/>
      <c r="E8" s="47"/>
      <c r="F8" s="31"/>
      <c r="G8" s="16"/>
      <c r="H8" s="16"/>
    </row>
    <row r="9" customHeight="1" spans="1:1">
      <c r="A9" t="s">
        <v>646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23" sqref="C23"/>
    </sheetView>
  </sheetViews>
  <sheetFormatPr defaultColWidth="9.13333333333333" defaultRowHeight="14.25" customHeight="1"/>
  <cols>
    <col min="1" max="3" width="23.6333333333333" customWidth="1"/>
    <col min="4" max="7" width="27" customWidth="1"/>
    <col min="8" max="8" width="20.1333333333333" customWidth="1"/>
    <col min="9" max="9" width="33.8833333333333" customWidth="1"/>
    <col min="10" max="10" width="32.1333333333333" customWidth="1"/>
    <col min="11" max="11" width="17.6333333333333" customWidth="1"/>
  </cols>
  <sheetData>
    <row r="1" ht="13.5" customHeight="1" spans="4:11">
      <c r="D1" s="17"/>
      <c r="E1" s="17"/>
      <c r="F1" s="17"/>
      <c r="G1" s="17"/>
      <c r="K1" s="35" t="s">
        <v>647</v>
      </c>
    </row>
    <row r="2" ht="27.75" customHeight="1" spans="1:11">
      <c r="A2" s="18" t="s">
        <v>648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3.5" customHeight="1" spans="1:11">
      <c r="A3" s="4" t="str">
        <f>"单位名称："&amp;"曲靖市沾益区卫生健康局"</f>
        <v>单位名称：曲靖市沾益区卫生健康局</v>
      </c>
      <c r="B3" s="19"/>
      <c r="C3" s="19"/>
      <c r="D3" s="19"/>
      <c r="E3" s="19"/>
      <c r="F3" s="19"/>
      <c r="G3" s="19"/>
      <c r="H3" s="20"/>
      <c r="I3" s="20"/>
      <c r="J3" s="20"/>
      <c r="K3" s="325" t="s">
        <v>2</v>
      </c>
    </row>
    <row r="4" ht="21.75" customHeight="1" spans="1:11">
      <c r="A4" s="21" t="s">
        <v>558</v>
      </c>
      <c r="B4" s="21" t="s">
        <v>301</v>
      </c>
      <c r="C4" s="21" t="s">
        <v>299</v>
      </c>
      <c r="D4" s="22" t="s">
        <v>302</v>
      </c>
      <c r="E4" s="22" t="s">
        <v>303</v>
      </c>
      <c r="F4" s="22" t="s">
        <v>559</v>
      </c>
      <c r="G4" s="22" t="s">
        <v>560</v>
      </c>
      <c r="H4" s="23" t="s">
        <v>29</v>
      </c>
      <c r="I4" s="36" t="s">
        <v>649</v>
      </c>
      <c r="J4" s="37"/>
      <c r="K4" s="38"/>
    </row>
    <row r="5" ht="21.75" customHeight="1" spans="1:11">
      <c r="A5" s="24"/>
      <c r="B5" s="24"/>
      <c r="C5" s="24"/>
      <c r="D5" s="25"/>
      <c r="E5" s="25"/>
      <c r="F5" s="25"/>
      <c r="G5" s="25"/>
      <c r="H5" s="26"/>
      <c r="I5" s="22" t="s">
        <v>32</v>
      </c>
      <c r="J5" s="22" t="s">
        <v>33</v>
      </c>
      <c r="K5" s="22" t="s">
        <v>34</v>
      </c>
    </row>
    <row r="6" ht="40.5" customHeight="1" spans="1:11">
      <c r="A6" s="27"/>
      <c r="B6" s="27"/>
      <c r="C6" s="27"/>
      <c r="D6" s="28"/>
      <c r="E6" s="28"/>
      <c r="F6" s="28"/>
      <c r="G6" s="28"/>
      <c r="H6" s="29"/>
      <c r="I6" s="28" t="s">
        <v>31</v>
      </c>
      <c r="J6" s="28"/>
      <c r="K6" s="28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0"/>
      <c r="B8" s="31"/>
      <c r="C8" s="30"/>
      <c r="D8" s="30"/>
      <c r="E8" s="30"/>
      <c r="F8" s="30"/>
      <c r="G8" s="30"/>
      <c r="H8" s="16"/>
      <c r="I8" s="16"/>
      <c r="J8" s="16"/>
      <c r="K8" s="16"/>
    </row>
    <row r="9" ht="18.75" customHeight="1" spans="1:11">
      <c r="A9" s="31"/>
      <c r="B9" s="31"/>
      <c r="C9" s="31"/>
      <c r="D9" s="31"/>
      <c r="E9" s="31"/>
      <c r="F9" s="31"/>
      <c r="G9" s="31"/>
      <c r="H9" s="16"/>
      <c r="I9" s="16"/>
      <c r="J9" s="16"/>
      <c r="K9" s="16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16"/>
      <c r="I10" s="16"/>
      <c r="J10" s="16"/>
      <c r="K10" s="16"/>
    </row>
    <row r="11" customHeight="1" spans="1:1">
      <c r="A11" t="s">
        <v>650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D33" sqref="D33"/>
    </sheetView>
  </sheetViews>
  <sheetFormatPr defaultColWidth="9.13333333333333" defaultRowHeight="14.25" customHeight="1" outlineLevelCol="6"/>
  <cols>
    <col min="1" max="1" width="27.3833333333333" customWidth="1"/>
    <col min="2" max="2" width="30.75" customWidth="1"/>
    <col min="3" max="3" width="27.3833333333333" customWidth="1"/>
    <col min="4" max="4" width="26.8833333333333" customWidth="1"/>
    <col min="5" max="7" width="30.3833333333333" customWidth="1"/>
  </cols>
  <sheetData>
    <row r="1" ht="13.5" customHeight="1" spans="4:7">
      <c r="D1" s="1"/>
      <c r="G1" s="2" t="s">
        <v>651</v>
      </c>
    </row>
    <row r="2" ht="27.75" customHeight="1" spans="1:7">
      <c r="A2" s="3" t="s">
        <v>652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"单位名称："&amp;"曲靖市沾益区卫生健康局"</f>
        <v>单位名称：曲靖市沾益区卫生健康局</v>
      </c>
      <c r="B3" s="5"/>
      <c r="C3" s="5"/>
      <c r="D3" s="5"/>
      <c r="E3" s="6"/>
      <c r="F3" s="6"/>
      <c r="G3" s="325" t="s">
        <v>2</v>
      </c>
    </row>
    <row r="4" ht="21.75" customHeight="1" spans="1:7">
      <c r="A4" s="8" t="s">
        <v>299</v>
      </c>
      <c r="B4" s="8" t="s">
        <v>558</v>
      </c>
      <c r="C4" s="8" t="s">
        <v>301</v>
      </c>
      <c r="D4" s="9" t="s">
        <v>653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654</v>
      </c>
      <c r="F5" s="9" t="s">
        <v>655</v>
      </c>
      <c r="G5" s="9" t="s">
        <v>656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15.75" customHeight="1" spans="1:7">
      <c r="A8" s="11"/>
      <c r="B8" s="11"/>
      <c r="C8" s="11"/>
      <c r="D8" s="11"/>
      <c r="E8" s="11"/>
      <c r="F8" s="11"/>
      <c r="G8" s="12"/>
    </row>
    <row r="9" ht="18.75" customHeight="1" spans="1:7">
      <c r="A9" s="13" t="s">
        <v>29</v>
      </c>
      <c r="B9" s="14" t="s">
        <v>600</v>
      </c>
      <c r="C9" s="14"/>
      <c r="D9" s="15"/>
      <c r="E9" s="16"/>
      <c r="F9" s="16"/>
      <c r="G9" s="16"/>
    </row>
    <row r="10" customHeight="1" spans="1:1">
      <c r="A10" t="s">
        <v>657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2024-03-01T08:18:00Z</dcterms:created>
  <dcterms:modified xsi:type="dcterms:W3CDTF">2024-03-11T06:22:34Z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ED842962C75B4C299568529B15D3EF9A_13</vt:lpwstr>
  </property>
  <property fmtid="{D5CDD505-2E9C-101B-9397-08002B2CF9AE}" pid="3" name="KSOProductBuildVer">
    <vt:lpwstr>2052-11.8.6.8722</vt:lpwstr>
  </property>
</Properties>
</file>